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edesfactur" sheetId="1" r:id="rId1"/>
    <sheet name="edes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<sst xmlns="http://schemas.openxmlformats.org/spreadsheetml/2006/main" count="361" uniqueCount="96">
  <si>
    <t>PROVINCIA DE BUENOS AIRES- AREA SUR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</si>
  <si>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</si>
  <si>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</si>
  <si>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</si>
  <si>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</si>
  <si>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</si>
  <si>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</si>
  <si>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</si>
  <si>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</si>
  <si>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</si>
  <si>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</si>
  <si>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</si>
  <si>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</si>
  <si>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</si>
  <si>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</si>
  <si>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</si>
  <si>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Adolfo Alsina</t>
  </si>
  <si>
    <t>Coop de San Miguel Arcangel</t>
  </si>
  <si>
    <t>Coop de Darregueira</t>
  </si>
  <si>
    <t>EDES SA</t>
  </si>
  <si>
    <t>Coop de Villa Maza</t>
  </si>
  <si>
    <t>Coop de Espartillar</t>
  </si>
  <si>
    <t>Total Adolfo Alsina</t>
  </si>
  <si>
    <t>Bahía Blanca</t>
  </si>
  <si>
    <t>Coop de Colonia La Merced</t>
  </si>
  <si>
    <t>Coop de Cabildo</t>
  </si>
  <si>
    <t>GUMEM</t>
  </si>
  <si>
    <t>Total Bahía Blanca</t>
  </si>
  <si>
    <t>Cnl. de Marina L. Rosales</t>
  </si>
  <si>
    <t>Coop de Punta Alta</t>
  </si>
  <si>
    <t>Total Cnl. de Marina L. Rosales</t>
  </si>
  <si>
    <t>Coronel Dorrego</t>
  </si>
  <si>
    <t>Coop de El Perdido - Jose A. Guisasola</t>
  </si>
  <si>
    <t>Coop de Cnel. Dorrego</t>
  </si>
  <si>
    <t>Coop de Oriente Ltda.</t>
  </si>
  <si>
    <t>Total Coronel Dorrego</t>
  </si>
  <si>
    <t>Coronel Pringles</t>
  </si>
  <si>
    <t>Coop de Indio Rico</t>
  </si>
  <si>
    <t>Coop de Saldungaray</t>
  </si>
  <si>
    <t>Coop de Coronel Pringles</t>
  </si>
  <si>
    <t>Total Coronel Pringles</t>
  </si>
  <si>
    <t>Coronel Suárez</t>
  </si>
  <si>
    <t>Coop de La Colina</t>
  </si>
  <si>
    <t>Coop de S. de la Ventana</t>
  </si>
  <si>
    <t>Coop de San Jose</t>
  </si>
  <si>
    <t>Coop de Huanguelen</t>
  </si>
  <si>
    <t>Total Coronel Suárez</t>
  </si>
  <si>
    <t>General Lamadrid</t>
  </si>
  <si>
    <t>Coop de Las Martinetas</t>
  </si>
  <si>
    <t>Coop de San Jorge</t>
  </si>
  <si>
    <t>Coop de General Lamadrid</t>
  </si>
  <si>
    <t>Total General Lamadrid</t>
  </si>
  <si>
    <t>Guaminí</t>
  </si>
  <si>
    <t>Total Guaminí</t>
  </si>
  <si>
    <t>Laprida</t>
  </si>
  <si>
    <t>Total Laprida</t>
  </si>
  <si>
    <t>Monte Hermoso</t>
  </si>
  <si>
    <t>Coop de Monte Hermoso</t>
  </si>
  <si>
    <t>Total Monte Hermoso</t>
  </si>
  <si>
    <t>Patagones</t>
  </si>
  <si>
    <t>Coop de J. Pradere</t>
  </si>
  <si>
    <t>Coop de Bahia San Blás</t>
  </si>
  <si>
    <t>Coop de Stroeder</t>
  </si>
  <si>
    <t>Total Patagones</t>
  </si>
  <si>
    <t>Puán</t>
  </si>
  <si>
    <t>Coop de Bordenave</t>
  </si>
  <si>
    <t>Coop de Felipe Sola</t>
  </si>
  <si>
    <t>Coop de Azopardo</t>
  </si>
  <si>
    <t>Coop de San Germán</t>
  </si>
  <si>
    <t>Coop de 17 de Agosto</t>
  </si>
  <si>
    <t>Coop de Puan</t>
  </si>
  <si>
    <t>Coop de Chasico</t>
  </si>
  <si>
    <t>Coop de Villa Iris</t>
  </si>
  <si>
    <t>Total Puán</t>
  </si>
  <si>
    <t>Saavedra</t>
  </si>
  <si>
    <t>Coop de Goyena</t>
  </si>
  <si>
    <t>Coop de Dufaur</t>
  </si>
  <si>
    <t>Coop de Pigüe</t>
  </si>
  <si>
    <t>Coop de Tornquist</t>
  </si>
  <si>
    <t>Total Saavedra</t>
  </si>
  <si>
    <t>Tornquist</t>
  </si>
  <si>
    <t>Total Tornquist</t>
  </si>
  <si>
    <t>Villarino</t>
  </si>
  <si>
    <t>Coop de Colonia Los Alfalfares</t>
  </si>
  <si>
    <t>Coop de Pedro Luro</t>
  </si>
  <si>
    <t>Coop de Mayor Buratovich</t>
  </si>
  <si>
    <t>Coop de Algarrobo (J. Couste)</t>
  </si>
  <si>
    <t>Coop de Ascasubi</t>
  </si>
  <si>
    <t>Total Villarino</t>
  </si>
  <si>
    <t>Total EDES</t>
  </si>
  <si>
    <t>Total Cooperativas</t>
  </si>
  <si>
    <t>Total GUMEM</t>
  </si>
  <si>
    <t>Total Area EDES</t>
  </si>
  <si>
    <t>Cantidad de usuarios</t>
  </si>
  <si>
    <t>AÑO 2014</t>
  </si>
  <si>
    <t>Las cooperativas en rojo tienen valores del año 2013.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</si>
</sst>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53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0" borderId="10" xfId="53" applyNumberFormat="1" applyFont="1" applyFill="1" applyBorder="1" applyAlignment="1">
      <alignment horizontal="center" wrapText="1"/>
      <protection/>
    </xf>
    <xf numFmtId="3" fontId="1" fillId="0" borderId="0" xfId="0" applyNumberFormat="1" applyFont="1" applyAlignment="1" quotePrefix="1">
      <alignment horizontal="center"/>
    </xf>
    <xf numFmtId="3" fontId="1" fillId="0" borderId="10" xfId="53" applyNumberFormat="1" applyFont="1" applyFill="1" applyBorder="1" applyAlignment="1">
      <alignment horizontal="center" wrapText="1"/>
      <protection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0" borderId="10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14">
      <selection activeCell="C36" sqref="C36:M36"/>
    </sheetView>
  </sheetViews>
  <sheetFormatPr defaultColWidth="11.421875" defaultRowHeight="12.75"/>
  <cols>
    <col min="1" max="1" width="23.7109375" style="0" customWidth="1"/>
    <col min="2" max="2" width="34.7109375" style="0" customWidth="1"/>
    <col min="3" max="3" width="13.421875" style="0" customWidth="1"/>
    <col min="4" max="4" width="12.140625" style="0" customWidth="1"/>
    <col min="5" max="5" width="13.7109375" style="0" customWidth="1"/>
    <col min="6" max="6" width="13.421875" style="0" customWidth="1"/>
    <col min="8" max="8" width="13.7109375" style="0" customWidth="1"/>
    <col min="9" max="9" width="10.00390625" style="0" customWidth="1"/>
    <col min="10" max="10" width="7.7109375" style="0" customWidth="1"/>
    <col min="11" max="11" width="10.7109375" style="0" customWidth="1"/>
    <col min="12" max="12" width="9.8515625" style="0" customWidth="1"/>
    <col min="13" max="13" width="8.8515625" style="0" customWidth="1"/>
  </cols>
  <sheetData>
    <row r="1" spans="1:3" ht="12.75">
      <c r="A1" s="1" t="s">
        <v>94</v>
      </c>
      <c r="C1" s="2"/>
    </row>
    <row r="2" spans="1:3" ht="12.75">
      <c r="A2" s="1" t="s">
        <v>0</v>
      </c>
      <c r="C2" s="2"/>
    </row>
    <row r="3" spans="1:3" ht="12.75">
      <c r="A3" s="3" t="s">
        <v>1</v>
      </c>
      <c r="C3" s="2"/>
    </row>
    <row r="4" spans="1:3" ht="12.75">
      <c r="A4" s="3" t="s">
        <v>2</v>
      </c>
      <c r="C4" s="12"/>
    </row>
    <row r="5" ht="12.75">
      <c r="C5" s="2"/>
    </row>
    <row r="6" spans="1:13" ht="12.75">
      <c r="A6" s="1" t="s">
        <v>3</v>
      </c>
      <c r="B6" s="1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</row>
    <row r="7" spans="1:13" s="15" customFormat="1" ht="12.75">
      <c r="A7" s="14" t="s">
        <v>16</v>
      </c>
      <c r="B7" s="14" t="s">
        <v>17</v>
      </c>
      <c r="C7" s="22">
        <f>SUM(D7:M7)</f>
        <v>1189.4569999999999</v>
      </c>
      <c r="D7" s="22">
        <v>594.332</v>
      </c>
      <c r="E7" s="22">
        <v>259.603</v>
      </c>
      <c r="F7" s="22">
        <v>77.164</v>
      </c>
      <c r="G7" s="22">
        <v>0</v>
      </c>
      <c r="H7" s="22">
        <v>149.638</v>
      </c>
      <c r="I7" s="22">
        <v>0</v>
      </c>
      <c r="J7" s="22">
        <v>0</v>
      </c>
      <c r="K7" s="22">
        <v>0</v>
      </c>
      <c r="L7" s="22">
        <v>108.72</v>
      </c>
      <c r="M7" s="22">
        <v>0</v>
      </c>
    </row>
    <row r="8" spans="1:13" s="15" customFormat="1" ht="12.75">
      <c r="A8" s="14" t="s">
        <v>16</v>
      </c>
      <c r="B8" s="14" t="s">
        <v>18</v>
      </c>
      <c r="C8" s="22">
        <f aca="true" t="shared" si="0" ref="C8:C71">SUM(D8:M8)</f>
        <v>389.131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389.131</v>
      </c>
      <c r="M8" s="22">
        <v>0</v>
      </c>
    </row>
    <row r="9" spans="1:13" s="15" customFormat="1" ht="12.75">
      <c r="A9" s="14" t="s">
        <v>16</v>
      </c>
      <c r="B9" s="14" t="s">
        <v>19</v>
      </c>
      <c r="C9" s="22">
        <f t="shared" si="0"/>
        <v>16273.697999999999</v>
      </c>
      <c r="D9" s="22">
        <v>7161.237</v>
      </c>
      <c r="E9" s="22">
        <v>3376.473</v>
      </c>
      <c r="F9" s="22">
        <v>2520.115</v>
      </c>
      <c r="G9" s="22">
        <v>0</v>
      </c>
      <c r="H9" s="22">
        <v>1209.894</v>
      </c>
      <c r="I9" s="22">
        <v>0</v>
      </c>
      <c r="J9" s="22">
        <v>0</v>
      </c>
      <c r="K9" s="22">
        <v>1900.49</v>
      </c>
      <c r="L9" s="22">
        <v>105.489</v>
      </c>
      <c r="M9" s="22">
        <v>0</v>
      </c>
    </row>
    <row r="10" spans="1:13" s="15" customFormat="1" ht="12.75">
      <c r="A10" s="14" t="s">
        <v>16</v>
      </c>
      <c r="B10" s="14" t="s">
        <v>20</v>
      </c>
      <c r="C10" s="22">
        <f t="shared" si="0"/>
        <v>8333.121</v>
      </c>
      <c r="D10" s="22">
        <v>1326.298</v>
      </c>
      <c r="E10" s="22">
        <v>818.273</v>
      </c>
      <c r="F10" s="22">
        <v>4919.159</v>
      </c>
      <c r="G10" s="22">
        <v>54.32</v>
      </c>
      <c r="H10" s="22">
        <v>466.191</v>
      </c>
      <c r="I10" s="22">
        <v>0</v>
      </c>
      <c r="J10" s="22">
        <v>0</v>
      </c>
      <c r="K10" s="22">
        <v>0</v>
      </c>
      <c r="L10" s="22">
        <v>646.797</v>
      </c>
      <c r="M10" s="22">
        <v>102.083</v>
      </c>
    </row>
    <row r="11" spans="1:13" s="15" customFormat="1" ht="12.75">
      <c r="A11" s="14" t="s">
        <v>16</v>
      </c>
      <c r="B11" s="14" t="s">
        <v>21</v>
      </c>
      <c r="C11" s="22">
        <f t="shared" si="0"/>
        <v>640.503</v>
      </c>
      <c r="D11" s="22">
        <v>24.575</v>
      </c>
      <c r="E11" s="22">
        <v>13.787</v>
      </c>
      <c r="F11" s="22">
        <v>111.736</v>
      </c>
      <c r="G11" s="22">
        <v>0</v>
      </c>
      <c r="H11" s="22">
        <v>51.132</v>
      </c>
      <c r="I11" s="22">
        <v>0</v>
      </c>
      <c r="J11" s="22">
        <v>310.491</v>
      </c>
      <c r="K11" s="22">
        <v>0</v>
      </c>
      <c r="L11" s="22">
        <v>128.782</v>
      </c>
      <c r="M11" s="22">
        <v>0</v>
      </c>
    </row>
    <row r="12" spans="1:13" s="18" customFormat="1" ht="12.75">
      <c r="A12" s="16" t="s">
        <v>22</v>
      </c>
      <c r="B12" s="17"/>
      <c r="C12" s="23">
        <f t="shared" si="0"/>
        <v>26825.91</v>
      </c>
      <c r="D12" s="23">
        <f>+D7+D8+D9+D10+D11</f>
        <v>9106.442000000001</v>
      </c>
      <c r="E12" s="23">
        <f aca="true" t="shared" si="1" ref="E12:M12">+E7+E8+E9+E10+E11</f>
        <v>4468.136</v>
      </c>
      <c r="F12" s="23">
        <f t="shared" si="1"/>
        <v>7628.174</v>
      </c>
      <c r="G12" s="23">
        <f t="shared" si="1"/>
        <v>54.32</v>
      </c>
      <c r="H12" s="23">
        <f t="shared" si="1"/>
        <v>1876.855</v>
      </c>
      <c r="I12" s="23">
        <f t="shared" si="1"/>
        <v>0</v>
      </c>
      <c r="J12" s="23">
        <f t="shared" si="1"/>
        <v>310.491</v>
      </c>
      <c r="K12" s="23">
        <f t="shared" si="1"/>
        <v>1900.49</v>
      </c>
      <c r="L12" s="23">
        <f t="shared" si="1"/>
        <v>1378.919</v>
      </c>
      <c r="M12" s="23">
        <f t="shared" si="1"/>
        <v>102.083</v>
      </c>
    </row>
    <row r="13" spans="1:13" ht="12.75">
      <c r="A13" s="17" t="s">
        <v>23</v>
      </c>
      <c r="B13" s="17" t="s">
        <v>24</v>
      </c>
      <c r="C13" s="7">
        <f t="shared" si="0"/>
        <v>439.399</v>
      </c>
      <c r="D13" s="7">
        <v>0</v>
      </c>
      <c r="E13" s="7">
        <v>0</v>
      </c>
      <c r="F13" s="7">
        <v>0</v>
      </c>
      <c r="G13" s="7">
        <v>0</v>
      </c>
      <c r="H13" s="7">
        <v>13.315</v>
      </c>
      <c r="I13" s="7">
        <v>0</v>
      </c>
      <c r="J13" s="7">
        <v>0</v>
      </c>
      <c r="K13" s="7">
        <v>0</v>
      </c>
      <c r="L13" s="7">
        <v>426.084</v>
      </c>
      <c r="M13" s="7">
        <v>0</v>
      </c>
    </row>
    <row r="14" spans="1:13" s="15" customFormat="1" ht="12.75">
      <c r="A14" s="14" t="s">
        <v>23</v>
      </c>
      <c r="B14" s="14" t="s">
        <v>19</v>
      </c>
      <c r="C14" s="22">
        <f t="shared" si="0"/>
        <v>547609.613</v>
      </c>
      <c r="D14" s="22">
        <v>247831.395</v>
      </c>
      <c r="E14" s="22">
        <v>150216.798</v>
      </c>
      <c r="F14" s="22">
        <v>60463.172</v>
      </c>
      <c r="G14" s="22">
        <v>0</v>
      </c>
      <c r="H14" s="22">
        <v>16296.014</v>
      </c>
      <c r="I14" s="22">
        <v>0</v>
      </c>
      <c r="J14" s="22">
        <v>0</v>
      </c>
      <c r="K14" s="22">
        <v>72656.325</v>
      </c>
      <c r="L14" s="22">
        <v>145.909</v>
      </c>
      <c r="M14" s="22">
        <v>0</v>
      </c>
    </row>
    <row r="15" spans="1:13" s="15" customFormat="1" ht="12.75">
      <c r="A15" s="14" t="s">
        <v>23</v>
      </c>
      <c r="B15" s="14" t="s">
        <v>25</v>
      </c>
      <c r="C15" s="22">
        <f t="shared" si="0"/>
        <v>13748.319999999998</v>
      </c>
      <c r="D15" s="22">
        <v>2241.028</v>
      </c>
      <c r="E15" s="22">
        <v>384.202</v>
      </c>
      <c r="F15" s="22">
        <v>3385.275</v>
      </c>
      <c r="G15" s="22">
        <v>3544.087</v>
      </c>
      <c r="H15" s="22">
        <v>427.478</v>
      </c>
      <c r="I15" s="22">
        <v>0</v>
      </c>
      <c r="J15" s="22">
        <v>0</v>
      </c>
      <c r="K15" s="22">
        <v>1834.174</v>
      </c>
      <c r="L15" s="22">
        <v>1886.418</v>
      </c>
      <c r="M15" s="22">
        <v>45.658</v>
      </c>
    </row>
    <row r="16" spans="1:13" s="15" customFormat="1" ht="12.75">
      <c r="A16" s="14" t="s">
        <v>23</v>
      </c>
      <c r="B16" s="20" t="s">
        <v>26</v>
      </c>
      <c r="C16" s="22">
        <f t="shared" si="0"/>
        <v>951093.781</v>
      </c>
      <c r="D16" s="22">
        <v>0</v>
      </c>
      <c r="E16" s="22">
        <v>3263.071</v>
      </c>
      <c r="F16" s="22">
        <v>947830.71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1:13" s="18" customFormat="1" ht="12.75">
      <c r="A17" s="16" t="s">
        <v>27</v>
      </c>
      <c r="B17" s="17"/>
      <c r="C17" s="23">
        <f t="shared" si="0"/>
        <v>1512891.1130000004</v>
      </c>
      <c r="D17" s="23">
        <f>+D13+D14+D15+D16</f>
        <v>250072.42299999998</v>
      </c>
      <c r="E17" s="23">
        <f aca="true" t="shared" si="2" ref="E17:M17">+E13+E14+E15+E16</f>
        <v>153864.071</v>
      </c>
      <c r="F17" s="23">
        <f t="shared" si="2"/>
        <v>1011679.157</v>
      </c>
      <c r="G17" s="23">
        <f t="shared" si="2"/>
        <v>3544.087</v>
      </c>
      <c r="H17" s="23">
        <f t="shared" si="2"/>
        <v>16736.807</v>
      </c>
      <c r="I17" s="23">
        <f t="shared" si="2"/>
        <v>0</v>
      </c>
      <c r="J17" s="23">
        <f t="shared" si="2"/>
        <v>0</v>
      </c>
      <c r="K17" s="23">
        <f t="shared" si="2"/>
        <v>74490.499</v>
      </c>
      <c r="L17" s="23">
        <f t="shared" si="2"/>
        <v>2458.411</v>
      </c>
      <c r="M17" s="23">
        <f t="shared" si="2"/>
        <v>45.658</v>
      </c>
    </row>
    <row r="18" spans="1:13" s="15" customFormat="1" ht="12.75">
      <c r="A18" s="14" t="s">
        <v>28</v>
      </c>
      <c r="B18" s="14" t="s">
        <v>29</v>
      </c>
      <c r="C18" s="22">
        <f t="shared" si="0"/>
        <v>124270.989</v>
      </c>
      <c r="D18" s="22">
        <v>41701.712</v>
      </c>
      <c r="E18" s="22">
        <v>14711.653</v>
      </c>
      <c r="F18" s="22">
        <v>30071.086</v>
      </c>
      <c r="G18" s="22">
        <v>242.48</v>
      </c>
      <c r="H18" s="22">
        <v>4473.557</v>
      </c>
      <c r="I18" s="22">
        <v>0</v>
      </c>
      <c r="J18" s="22">
        <v>0</v>
      </c>
      <c r="K18" s="22">
        <v>32307.767</v>
      </c>
      <c r="L18" s="22">
        <v>597.878</v>
      </c>
      <c r="M18" s="22">
        <v>164.856</v>
      </c>
    </row>
    <row r="19" spans="1:13" s="18" customFormat="1" ht="12.75">
      <c r="A19" s="16" t="s">
        <v>30</v>
      </c>
      <c r="B19" s="17"/>
      <c r="C19" s="23">
        <f t="shared" si="0"/>
        <v>124270.989</v>
      </c>
      <c r="D19" s="23">
        <f>+D18</f>
        <v>41701.712</v>
      </c>
      <c r="E19" s="23">
        <f aca="true" t="shared" si="3" ref="E19:M19">+E18</f>
        <v>14711.653</v>
      </c>
      <c r="F19" s="23">
        <f t="shared" si="3"/>
        <v>30071.086</v>
      </c>
      <c r="G19" s="23">
        <f t="shared" si="3"/>
        <v>242.48</v>
      </c>
      <c r="H19" s="23">
        <f t="shared" si="3"/>
        <v>4473.557</v>
      </c>
      <c r="I19" s="23">
        <f t="shared" si="3"/>
        <v>0</v>
      </c>
      <c r="J19" s="23">
        <f t="shared" si="3"/>
        <v>0</v>
      </c>
      <c r="K19" s="23">
        <f t="shared" si="3"/>
        <v>32307.767</v>
      </c>
      <c r="L19" s="23">
        <f t="shared" si="3"/>
        <v>597.878</v>
      </c>
      <c r="M19" s="23">
        <f t="shared" si="3"/>
        <v>164.856</v>
      </c>
    </row>
    <row r="20" spans="1:13" s="15" customFormat="1" ht="12.75">
      <c r="A20" s="14" t="s">
        <v>31</v>
      </c>
      <c r="B20" s="14" t="s">
        <v>32</v>
      </c>
      <c r="C20" s="22">
        <f t="shared" si="0"/>
        <v>1707.1709999999998</v>
      </c>
      <c r="D20" s="22">
        <v>652.782</v>
      </c>
      <c r="E20" s="22">
        <v>222.261</v>
      </c>
      <c r="F20" s="22">
        <v>524.317</v>
      </c>
      <c r="G20" s="22">
        <v>24.764</v>
      </c>
      <c r="H20" s="22">
        <v>238.897</v>
      </c>
      <c r="I20" s="22">
        <v>0</v>
      </c>
      <c r="J20" s="22">
        <v>0</v>
      </c>
      <c r="K20" s="22">
        <v>34.84</v>
      </c>
      <c r="L20" s="22">
        <v>0</v>
      </c>
      <c r="M20" s="22">
        <v>9.31</v>
      </c>
    </row>
    <row r="21" spans="1:13" s="15" customFormat="1" ht="12.75">
      <c r="A21" s="14" t="s">
        <v>31</v>
      </c>
      <c r="B21" s="14" t="s">
        <v>33</v>
      </c>
      <c r="C21" s="22">
        <f t="shared" si="0"/>
        <v>21500.249</v>
      </c>
      <c r="D21" s="22">
        <v>8456.291</v>
      </c>
      <c r="E21" s="22">
        <v>5580.736</v>
      </c>
      <c r="F21" s="22">
        <v>964.224</v>
      </c>
      <c r="G21" s="22">
        <v>1341.553</v>
      </c>
      <c r="H21" s="22">
        <v>2134.845</v>
      </c>
      <c r="I21" s="22">
        <v>0</v>
      </c>
      <c r="J21" s="22">
        <v>138.7</v>
      </c>
      <c r="K21" s="22">
        <v>783.204</v>
      </c>
      <c r="L21" s="22">
        <v>2100.696</v>
      </c>
      <c r="M21" s="22">
        <v>0</v>
      </c>
    </row>
    <row r="22" spans="1:13" s="15" customFormat="1" ht="12.75">
      <c r="A22" s="14" t="s">
        <v>31</v>
      </c>
      <c r="B22" s="14" t="s">
        <v>34</v>
      </c>
      <c r="C22" s="22">
        <f t="shared" si="0"/>
        <v>3323.8570000000004</v>
      </c>
      <c r="D22" s="22">
        <v>1476.326</v>
      </c>
      <c r="E22" s="22">
        <v>789.574</v>
      </c>
      <c r="F22" s="22">
        <v>495.276</v>
      </c>
      <c r="G22" s="22">
        <v>0</v>
      </c>
      <c r="H22" s="22">
        <v>405.11</v>
      </c>
      <c r="I22" s="22">
        <v>0</v>
      </c>
      <c r="J22" s="22">
        <v>0</v>
      </c>
      <c r="K22" s="22">
        <v>144.155</v>
      </c>
      <c r="L22" s="22">
        <v>13.416</v>
      </c>
      <c r="M22" s="22">
        <v>0</v>
      </c>
    </row>
    <row r="23" spans="1:13" s="18" customFormat="1" ht="12.75">
      <c r="A23" s="16" t="s">
        <v>35</v>
      </c>
      <c r="B23" s="17"/>
      <c r="C23" s="23">
        <f t="shared" si="0"/>
        <v>26531.277</v>
      </c>
      <c r="D23" s="23">
        <f>+D20+D21+D22</f>
        <v>10585.398999999998</v>
      </c>
      <c r="E23" s="23">
        <f aca="true" t="shared" si="4" ref="E23:M23">+E20+E21+E22</f>
        <v>6592.571</v>
      </c>
      <c r="F23" s="23">
        <f t="shared" si="4"/>
        <v>1983.8170000000002</v>
      </c>
      <c r="G23" s="23">
        <f t="shared" si="4"/>
        <v>1366.317</v>
      </c>
      <c r="H23" s="23">
        <f t="shared" si="4"/>
        <v>2778.852</v>
      </c>
      <c r="I23" s="23">
        <f t="shared" si="4"/>
        <v>0</v>
      </c>
      <c r="J23" s="23">
        <f t="shared" si="4"/>
        <v>138.7</v>
      </c>
      <c r="K23" s="23">
        <f t="shared" si="4"/>
        <v>962.199</v>
      </c>
      <c r="L23" s="23">
        <f t="shared" si="4"/>
        <v>2114.112</v>
      </c>
      <c r="M23" s="23">
        <f t="shared" si="4"/>
        <v>9.31</v>
      </c>
    </row>
    <row r="24" spans="1:13" s="15" customFormat="1" ht="12.75">
      <c r="A24" s="14" t="s">
        <v>36</v>
      </c>
      <c r="B24" s="14" t="s">
        <v>37</v>
      </c>
      <c r="C24" s="22">
        <f t="shared" si="0"/>
        <v>1322.898</v>
      </c>
      <c r="D24" s="22">
        <v>678.235</v>
      </c>
      <c r="E24" s="22">
        <v>150.06</v>
      </c>
      <c r="F24" s="22">
        <v>113.521</v>
      </c>
      <c r="G24" s="22">
        <v>21.925</v>
      </c>
      <c r="H24" s="22">
        <v>162.17</v>
      </c>
      <c r="I24" s="22">
        <v>0</v>
      </c>
      <c r="J24" s="22">
        <v>0</v>
      </c>
      <c r="K24" s="22">
        <v>58.808</v>
      </c>
      <c r="L24" s="22">
        <v>107.09</v>
      </c>
      <c r="M24" s="22">
        <v>31.089</v>
      </c>
    </row>
    <row r="25" spans="1:13" s="15" customFormat="1" ht="12.75">
      <c r="A25" s="14" t="s">
        <v>36</v>
      </c>
      <c r="B25" s="14" t="s">
        <v>38</v>
      </c>
      <c r="C25" s="22">
        <f t="shared" si="0"/>
        <v>623.819</v>
      </c>
      <c r="D25" s="22">
        <v>22.733</v>
      </c>
      <c r="E25" s="22">
        <v>232.844</v>
      </c>
      <c r="F25" s="22">
        <v>0</v>
      </c>
      <c r="G25" s="22">
        <v>0</v>
      </c>
      <c r="H25" s="22">
        <v>18.227</v>
      </c>
      <c r="I25" s="22">
        <v>0</v>
      </c>
      <c r="J25" s="22">
        <v>0</v>
      </c>
      <c r="K25" s="22">
        <v>0</v>
      </c>
      <c r="L25" s="22">
        <v>350.015</v>
      </c>
      <c r="M25" s="22">
        <v>0</v>
      </c>
    </row>
    <row r="26" spans="1:13" s="15" customFormat="1" ht="12.75">
      <c r="A26" s="14" t="s">
        <v>36</v>
      </c>
      <c r="B26" s="14" t="s">
        <v>39</v>
      </c>
      <c r="C26" s="22">
        <f t="shared" si="0"/>
        <v>35559.66700000001</v>
      </c>
      <c r="D26" s="22">
        <v>15546.073</v>
      </c>
      <c r="E26" s="22">
        <v>5122.805</v>
      </c>
      <c r="F26" s="22">
        <v>10191.452</v>
      </c>
      <c r="G26" s="22">
        <v>0</v>
      </c>
      <c r="H26" s="22">
        <v>2314.675</v>
      </c>
      <c r="I26" s="22">
        <v>0</v>
      </c>
      <c r="J26" s="22">
        <v>0</v>
      </c>
      <c r="K26" s="22">
        <v>871.398</v>
      </c>
      <c r="L26" s="22">
        <v>1095.326</v>
      </c>
      <c r="M26" s="22">
        <v>417.938</v>
      </c>
    </row>
    <row r="27" spans="1:13" s="15" customFormat="1" ht="12.75">
      <c r="A27" s="14" t="s">
        <v>36</v>
      </c>
      <c r="B27" s="20" t="s">
        <v>26</v>
      </c>
      <c r="C27" s="22">
        <f t="shared" si="0"/>
        <v>19931</v>
      </c>
      <c r="D27" s="22">
        <v>0</v>
      </c>
      <c r="E27" s="22">
        <v>0</v>
      </c>
      <c r="F27" s="22">
        <v>19931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1:20" s="18" customFormat="1" ht="12.75">
      <c r="A28" s="16" t="s">
        <v>40</v>
      </c>
      <c r="C28" s="23">
        <f t="shared" si="0"/>
        <v>57437.384</v>
      </c>
      <c r="D28" s="23">
        <f>+D24+D25+D26+D27</f>
        <v>16247.041000000001</v>
      </c>
      <c r="E28" s="23">
        <f aca="true" t="shared" si="5" ref="E28:M28">+E24+E25+E26+E27</f>
        <v>5505.709000000001</v>
      </c>
      <c r="F28" s="23">
        <f t="shared" si="5"/>
        <v>30235.972999999998</v>
      </c>
      <c r="G28" s="23">
        <f t="shared" si="5"/>
        <v>21.925</v>
      </c>
      <c r="H28" s="23">
        <f t="shared" si="5"/>
        <v>2495.072</v>
      </c>
      <c r="I28" s="23">
        <f t="shared" si="5"/>
        <v>0</v>
      </c>
      <c r="J28" s="23">
        <f t="shared" si="5"/>
        <v>0</v>
      </c>
      <c r="K28" s="23">
        <f t="shared" si="5"/>
        <v>930.206</v>
      </c>
      <c r="L28" s="23">
        <f t="shared" si="5"/>
        <v>1552.431</v>
      </c>
      <c r="M28" s="23">
        <f t="shared" si="5"/>
        <v>449.027</v>
      </c>
      <c r="N28" s="16"/>
      <c r="O28" s="16"/>
      <c r="P28" s="16"/>
      <c r="Q28" s="16"/>
      <c r="R28" s="16"/>
      <c r="S28" s="16"/>
      <c r="T28" s="16"/>
    </row>
    <row r="29" spans="1:13" s="15" customFormat="1" ht="12.75">
      <c r="A29" s="14" t="s">
        <v>41</v>
      </c>
      <c r="B29" s="14" t="s">
        <v>21</v>
      </c>
      <c r="C29" s="22">
        <f t="shared" si="0"/>
        <v>981.0439999999999</v>
      </c>
      <c r="D29" s="22">
        <v>8.99</v>
      </c>
      <c r="E29" s="22">
        <v>1.098</v>
      </c>
      <c r="F29" s="22">
        <v>124.37</v>
      </c>
      <c r="G29" s="22">
        <v>0</v>
      </c>
      <c r="H29" s="22">
        <v>90.072</v>
      </c>
      <c r="I29" s="22">
        <v>0</v>
      </c>
      <c r="J29" s="22">
        <v>561.689</v>
      </c>
      <c r="K29" s="22">
        <v>0</v>
      </c>
      <c r="L29" s="22">
        <v>194.825</v>
      </c>
      <c r="M29" s="22">
        <v>0</v>
      </c>
    </row>
    <row r="30" spans="1:13" s="15" customFormat="1" ht="12.75">
      <c r="A30" s="14" t="s">
        <v>41</v>
      </c>
      <c r="B30" s="14" t="s">
        <v>42</v>
      </c>
      <c r="C30" s="29">
        <f t="shared" si="0"/>
        <v>771.441</v>
      </c>
      <c r="D30" s="29">
        <v>6.458</v>
      </c>
      <c r="E30" s="29">
        <v>0</v>
      </c>
      <c r="F30" s="29">
        <v>0</v>
      </c>
      <c r="G30" s="29">
        <v>0</v>
      </c>
      <c r="H30" s="29">
        <v>3.528</v>
      </c>
      <c r="I30" s="29">
        <v>0</v>
      </c>
      <c r="J30" s="29">
        <v>0</v>
      </c>
      <c r="K30" s="29">
        <v>1.515</v>
      </c>
      <c r="L30" s="29">
        <v>759.94</v>
      </c>
      <c r="M30" s="29">
        <v>0</v>
      </c>
    </row>
    <row r="31" spans="1:13" s="15" customFormat="1" ht="12.75">
      <c r="A31" s="14" t="s">
        <v>41</v>
      </c>
      <c r="B31" s="14" t="s">
        <v>19</v>
      </c>
      <c r="C31" s="22">
        <f t="shared" si="0"/>
        <v>70779.709</v>
      </c>
      <c r="D31" s="22">
        <v>18445.587</v>
      </c>
      <c r="E31" s="22">
        <v>11241.19</v>
      </c>
      <c r="F31" s="22">
        <v>912.436</v>
      </c>
      <c r="G31" s="22">
        <v>0</v>
      </c>
      <c r="H31" s="22">
        <v>3675.095</v>
      </c>
      <c r="I31" s="22">
        <v>0</v>
      </c>
      <c r="J31" s="22">
        <v>0</v>
      </c>
      <c r="K31" s="22">
        <v>36130.056</v>
      </c>
      <c r="L31" s="22">
        <v>375.345</v>
      </c>
      <c r="M31" s="22">
        <v>0</v>
      </c>
    </row>
    <row r="32" spans="1:13" s="15" customFormat="1" ht="12.75">
      <c r="A32" s="14" t="s">
        <v>41</v>
      </c>
      <c r="B32" s="14" t="s">
        <v>43</v>
      </c>
      <c r="C32" s="22">
        <f t="shared" si="0"/>
        <v>1503.804</v>
      </c>
      <c r="D32" s="22">
        <v>544.926</v>
      </c>
      <c r="E32" s="22">
        <v>642.119</v>
      </c>
      <c r="F32" s="22">
        <v>0</v>
      </c>
      <c r="G32" s="22">
        <v>0</v>
      </c>
      <c r="H32" s="22">
        <v>316.759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</row>
    <row r="33" spans="1:13" s="15" customFormat="1" ht="12.75">
      <c r="A33" s="14" t="s">
        <v>41</v>
      </c>
      <c r="B33" s="14" t="s">
        <v>44</v>
      </c>
      <c r="C33" s="7">
        <f t="shared" si="0"/>
        <v>8492.710000000001</v>
      </c>
      <c r="D33" s="7">
        <v>3989.99</v>
      </c>
      <c r="E33" s="7">
        <v>666.42</v>
      </c>
      <c r="F33" s="7">
        <v>2296.224</v>
      </c>
      <c r="G33" s="7">
        <v>72.878</v>
      </c>
      <c r="H33" s="7">
        <v>886.194</v>
      </c>
      <c r="I33" s="7">
        <v>0</v>
      </c>
      <c r="J33" s="7">
        <v>0</v>
      </c>
      <c r="K33" s="7">
        <v>121.639</v>
      </c>
      <c r="L33" s="7">
        <v>459.365</v>
      </c>
      <c r="M33" s="7">
        <v>0</v>
      </c>
    </row>
    <row r="34" spans="1:13" s="15" customFormat="1" ht="12.75">
      <c r="A34" s="14" t="s">
        <v>41</v>
      </c>
      <c r="B34" s="14" t="s">
        <v>45</v>
      </c>
      <c r="C34" s="22">
        <f t="shared" si="0"/>
        <v>9049.159</v>
      </c>
      <c r="D34" s="22">
        <v>3763.802</v>
      </c>
      <c r="E34" s="22">
        <v>1857.42</v>
      </c>
      <c r="F34" s="22">
        <v>1550.776</v>
      </c>
      <c r="G34" s="22">
        <v>0</v>
      </c>
      <c r="H34" s="22">
        <v>1134.809</v>
      </c>
      <c r="I34" s="22">
        <v>0</v>
      </c>
      <c r="J34" s="22">
        <v>0</v>
      </c>
      <c r="K34" s="22">
        <v>0</v>
      </c>
      <c r="L34" s="22">
        <v>742.352</v>
      </c>
      <c r="M34" s="22">
        <v>0</v>
      </c>
    </row>
    <row r="35" spans="1:13" s="18" customFormat="1" ht="12.75">
      <c r="A35" s="16" t="s">
        <v>46</v>
      </c>
      <c r="B35" s="17"/>
      <c r="C35" s="23">
        <f t="shared" si="0"/>
        <v>91577.867</v>
      </c>
      <c r="D35" s="23">
        <f>+D29+D30+D31+D32+D33+D34</f>
        <v>26759.753</v>
      </c>
      <c r="E35" s="23">
        <f aca="true" t="shared" si="6" ref="E35:M35">+E29+E30+E31+E32+E33+E34</f>
        <v>14408.247000000001</v>
      </c>
      <c r="F35" s="23">
        <f t="shared" si="6"/>
        <v>4883.8060000000005</v>
      </c>
      <c r="G35" s="23">
        <f t="shared" si="6"/>
        <v>72.878</v>
      </c>
      <c r="H35" s="23">
        <f t="shared" si="6"/>
        <v>6106.456999999999</v>
      </c>
      <c r="I35" s="23">
        <f t="shared" si="6"/>
        <v>0</v>
      </c>
      <c r="J35" s="23">
        <f t="shared" si="6"/>
        <v>561.689</v>
      </c>
      <c r="K35" s="23">
        <f t="shared" si="6"/>
        <v>36253.21</v>
      </c>
      <c r="L35" s="23">
        <f t="shared" si="6"/>
        <v>2531.827</v>
      </c>
      <c r="M35" s="23">
        <f t="shared" si="6"/>
        <v>0</v>
      </c>
    </row>
    <row r="36" spans="1:13" s="15" customFormat="1" ht="12.75">
      <c r="A36" s="14" t="s">
        <v>47</v>
      </c>
      <c r="B36" s="14" t="s">
        <v>42</v>
      </c>
      <c r="C36" s="29">
        <f t="shared" si="0"/>
        <v>1576.2110000000002</v>
      </c>
      <c r="D36" s="29">
        <v>436.625</v>
      </c>
      <c r="E36" s="29">
        <v>150.336</v>
      </c>
      <c r="F36" s="29">
        <v>52.44</v>
      </c>
      <c r="G36" s="29">
        <v>0</v>
      </c>
      <c r="H36" s="29">
        <v>91.5</v>
      </c>
      <c r="I36" s="29">
        <v>0</v>
      </c>
      <c r="J36" s="29">
        <v>0</v>
      </c>
      <c r="K36" s="29">
        <v>73.927</v>
      </c>
      <c r="L36" s="29">
        <v>771.383</v>
      </c>
      <c r="M36" s="29">
        <v>0</v>
      </c>
    </row>
    <row r="37" spans="1:13" s="15" customFormat="1" ht="12.75">
      <c r="A37" s="14" t="s">
        <v>47</v>
      </c>
      <c r="B37" s="14" t="s">
        <v>48</v>
      </c>
      <c r="C37" s="22">
        <f t="shared" si="0"/>
        <v>1431.439</v>
      </c>
      <c r="D37" s="22">
        <v>136.053</v>
      </c>
      <c r="E37" s="22">
        <v>854.844</v>
      </c>
      <c r="F37" s="22">
        <v>0</v>
      </c>
      <c r="G37" s="22">
        <v>0</v>
      </c>
      <c r="H37" s="22">
        <v>65.039</v>
      </c>
      <c r="I37" s="22">
        <v>0</v>
      </c>
      <c r="J37" s="22">
        <v>0</v>
      </c>
      <c r="K37" s="22">
        <v>0</v>
      </c>
      <c r="L37" s="22">
        <v>375.503</v>
      </c>
      <c r="M37" s="22">
        <v>0</v>
      </c>
    </row>
    <row r="38" spans="1:13" s="15" customFormat="1" ht="12.75">
      <c r="A38" s="14" t="s">
        <v>47</v>
      </c>
      <c r="B38" s="14" t="s">
        <v>50</v>
      </c>
      <c r="C38" s="22">
        <f t="shared" si="0"/>
        <v>1280.3110000000001</v>
      </c>
      <c r="D38" s="22">
        <v>315.09</v>
      </c>
      <c r="E38" s="22">
        <v>207.159</v>
      </c>
      <c r="F38" s="22">
        <v>0</v>
      </c>
      <c r="G38" s="22">
        <v>0</v>
      </c>
      <c r="H38" s="22">
        <v>12.792</v>
      </c>
      <c r="I38" s="22">
        <v>0</v>
      </c>
      <c r="J38" s="22">
        <v>0</v>
      </c>
      <c r="K38" s="22">
        <v>0</v>
      </c>
      <c r="L38" s="22">
        <v>745.27</v>
      </c>
      <c r="M38" s="22">
        <v>0</v>
      </c>
    </row>
    <row r="39" spans="1:13" s="15" customFormat="1" ht="12.75">
      <c r="A39" s="14" t="s">
        <v>47</v>
      </c>
      <c r="B39" s="14" t="s">
        <v>45</v>
      </c>
      <c r="C39" s="22">
        <f t="shared" si="0"/>
        <v>72.435</v>
      </c>
      <c r="D39" s="22">
        <v>0</v>
      </c>
      <c r="E39" s="22">
        <v>0</v>
      </c>
      <c r="F39" s="22">
        <v>63.002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9.433</v>
      </c>
      <c r="M39" s="22">
        <v>0</v>
      </c>
    </row>
    <row r="40" spans="1:13" s="15" customFormat="1" ht="12.75">
      <c r="A40" s="14" t="s">
        <v>47</v>
      </c>
      <c r="B40" s="14" t="s">
        <v>49</v>
      </c>
      <c r="C40" s="22">
        <f>SUM(D40:M40)</f>
        <v>647.325</v>
      </c>
      <c r="D40" s="22">
        <v>214.807</v>
      </c>
      <c r="E40" s="22">
        <v>103.602</v>
      </c>
      <c r="F40" s="22">
        <v>0</v>
      </c>
      <c r="G40" s="22">
        <v>0</v>
      </c>
      <c r="H40" s="22">
        <v>82.923</v>
      </c>
      <c r="I40" s="22">
        <v>0</v>
      </c>
      <c r="J40" s="22">
        <v>0</v>
      </c>
      <c r="K40" s="22">
        <v>0</v>
      </c>
      <c r="L40" s="22">
        <v>245.993</v>
      </c>
      <c r="M40" s="22">
        <v>0</v>
      </c>
    </row>
    <row r="41" spans="1:13" s="15" customFormat="1" ht="12.75">
      <c r="A41" s="14" t="s">
        <v>47</v>
      </c>
      <c r="B41" s="14" t="s">
        <v>19</v>
      </c>
      <c r="C41" s="22">
        <f t="shared" si="0"/>
        <v>11443.484</v>
      </c>
      <c r="D41" s="22">
        <v>6087.079</v>
      </c>
      <c r="E41" s="22">
        <v>2055.391</v>
      </c>
      <c r="F41" s="22">
        <v>833.011</v>
      </c>
      <c r="G41" s="22">
        <v>0</v>
      </c>
      <c r="H41" s="22">
        <v>1101.231</v>
      </c>
      <c r="I41" s="22">
        <v>0</v>
      </c>
      <c r="J41" s="22">
        <v>0</v>
      </c>
      <c r="K41" s="22">
        <v>1310.144</v>
      </c>
      <c r="L41" s="22">
        <v>56.628</v>
      </c>
      <c r="M41" s="22">
        <v>0</v>
      </c>
    </row>
    <row r="42" spans="1:13" s="18" customFormat="1" ht="12.75">
      <c r="A42" s="16" t="s">
        <v>51</v>
      </c>
      <c r="B42" s="17"/>
      <c r="C42" s="23">
        <f t="shared" si="0"/>
        <v>16451.205</v>
      </c>
      <c r="D42" s="23">
        <f>+D36+D37+D38+D39+D40+D41</f>
        <v>7189.6539999999995</v>
      </c>
      <c r="E42" s="23">
        <f aca="true" t="shared" si="7" ref="E42:M42">+E36+E37+E38+E39+E40+E41</f>
        <v>3371.3320000000003</v>
      </c>
      <c r="F42" s="23">
        <f t="shared" si="7"/>
        <v>948.453</v>
      </c>
      <c r="G42" s="23">
        <f t="shared" si="7"/>
        <v>0</v>
      </c>
      <c r="H42" s="23">
        <f t="shared" si="7"/>
        <v>1353.485</v>
      </c>
      <c r="I42" s="23">
        <f t="shared" si="7"/>
        <v>0</v>
      </c>
      <c r="J42" s="23">
        <f t="shared" si="7"/>
        <v>0</v>
      </c>
      <c r="K42" s="23">
        <f t="shared" si="7"/>
        <v>1384.071</v>
      </c>
      <c r="L42" s="23">
        <f t="shared" si="7"/>
        <v>2204.21</v>
      </c>
      <c r="M42" s="23">
        <f t="shared" si="7"/>
        <v>0</v>
      </c>
    </row>
    <row r="43" spans="1:13" s="15" customFormat="1" ht="12.75">
      <c r="A43" s="14" t="s">
        <v>52</v>
      </c>
      <c r="B43" s="14" t="s">
        <v>21</v>
      </c>
      <c r="C43" s="22">
        <f t="shared" si="0"/>
        <v>5998.873</v>
      </c>
      <c r="D43" s="22">
        <v>2358.685</v>
      </c>
      <c r="E43" s="22">
        <v>1308.098</v>
      </c>
      <c r="F43" s="22">
        <v>252.735</v>
      </c>
      <c r="G43" s="22">
        <v>0</v>
      </c>
      <c r="H43" s="22">
        <v>751.284</v>
      </c>
      <c r="I43" s="22">
        <v>0</v>
      </c>
      <c r="J43" s="22">
        <v>0</v>
      </c>
      <c r="K43" s="22">
        <v>998.41</v>
      </c>
      <c r="L43" s="22">
        <v>329.661</v>
      </c>
      <c r="M43" s="22">
        <v>0</v>
      </c>
    </row>
    <row r="44" spans="1:13" s="15" customFormat="1" ht="12.75">
      <c r="A44" s="14" t="s">
        <v>52</v>
      </c>
      <c r="B44" s="14" t="s">
        <v>19</v>
      </c>
      <c r="C44" s="22">
        <f t="shared" si="0"/>
        <v>817.4449999999999</v>
      </c>
      <c r="D44" s="22">
        <v>63.34</v>
      </c>
      <c r="E44" s="22">
        <v>47.713</v>
      </c>
      <c r="F44" s="22">
        <v>140.637</v>
      </c>
      <c r="G44" s="22">
        <v>0</v>
      </c>
      <c r="H44" s="22">
        <v>20.244</v>
      </c>
      <c r="I44" s="22">
        <v>0</v>
      </c>
      <c r="J44" s="22">
        <v>229.862</v>
      </c>
      <c r="K44" s="22">
        <v>0</v>
      </c>
      <c r="L44" s="22">
        <v>0</v>
      </c>
      <c r="M44" s="22">
        <v>315.649</v>
      </c>
    </row>
    <row r="45" spans="1:13" s="15" customFormat="1" ht="12.75">
      <c r="A45" s="14" t="s">
        <v>52</v>
      </c>
      <c r="B45" s="14" t="s">
        <v>45</v>
      </c>
      <c r="C45" s="22">
        <f t="shared" si="0"/>
        <v>1454.098</v>
      </c>
      <c r="D45" s="22">
        <v>76.153</v>
      </c>
      <c r="E45" s="22">
        <v>11.826</v>
      </c>
      <c r="F45" s="22">
        <v>1033.458</v>
      </c>
      <c r="G45" s="22">
        <v>0</v>
      </c>
      <c r="H45" s="22">
        <v>14.59</v>
      </c>
      <c r="I45" s="22">
        <v>0</v>
      </c>
      <c r="J45" s="22">
        <v>0</v>
      </c>
      <c r="K45" s="22">
        <v>0</v>
      </c>
      <c r="L45" s="22">
        <v>318.071</v>
      </c>
      <c r="M45" s="22">
        <v>0</v>
      </c>
    </row>
    <row r="46" spans="1:13" s="15" customFormat="1" ht="12.75">
      <c r="A46" s="14" t="s">
        <v>52</v>
      </c>
      <c r="B46" s="14" t="s">
        <v>19</v>
      </c>
      <c r="C46" s="22">
        <f t="shared" si="0"/>
        <v>6960.659</v>
      </c>
      <c r="D46" s="22">
        <v>3258.323</v>
      </c>
      <c r="E46" s="22">
        <v>1534.894</v>
      </c>
      <c r="F46" s="22">
        <v>61.886</v>
      </c>
      <c r="G46" s="22">
        <v>0</v>
      </c>
      <c r="H46" s="22">
        <v>1315.249</v>
      </c>
      <c r="I46" s="22">
        <v>0</v>
      </c>
      <c r="J46" s="22">
        <v>0</v>
      </c>
      <c r="K46" s="22">
        <v>777.144</v>
      </c>
      <c r="L46" s="22">
        <v>13.163</v>
      </c>
      <c r="M46" s="22">
        <v>0</v>
      </c>
    </row>
    <row r="47" spans="1:13" s="15" customFormat="1" ht="12.75">
      <c r="A47" s="14" t="s">
        <v>52</v>
      </c>
      <c r="B47" s="14" t="s">
        <v>19</v>
      </c>
      <c r="C47" s="22">
        <f t="shared" si="0"/>
        <v>2705.955</v>
      </c>
      <c r="D47" s="22">
        <v>1167.612</v>
      </c>
      <c r="E47" s="22">
        <v>343.06</v>
      </c>
      <c r="F47" s="22">
        <v>25.873</v>
      </c>
      <c r="G47" s="22">
        <v>0</v>
      </c>
      <c r="H47" s="22">
        <v>358.144</v>
      </c>
      <c r="I47" s="22">
        <v>0</v>
      </c>
      <c r="J47" s="22">
        <v>0</v>
      </c>
      <c r="K47" s="22">
        <v>246.947</v>
      </c>
      <c r="L47" s="22">
        <v>564.319</v>
      </c>
      <c r="M47" s="22">
        <v>0</v>
      </c>
    </row>
    <row r="48" spans="1:13" s="18" customFormat="1" ht="12.75">
      <c r="A48" s="16" t="s">
        <v>53</v>
      </c>
      <c r="B48" s="17"/>
      <c r="C48" s="23">
        <f t="shared" si="0"/>
        <v>17937.030000000002</v>
      </c>
      <c r="D48" s="23">
        <f>+D43+D44+D45+D46+D47</f>
        <v>6924.113</v>
      </c>
      <c r="E48" s="23">
        <f aca="true" t="shared" si="8" ref="E48:M48">+E43+E44+E45+E46+E47</f>
        <v>3245.591</v>
      </c>
      <c r="F48" s="23">
        <f t="shared" si="8"/>
        <v>1514.5890000000002</v>
      </c>
      <c r="G48" s="23">
        <f t="shared" si="8"/>
        <v>0</v>
      </c>
      <c r="H48" s="23">
        <f t="shared" si="8"/>
        <v>2459.5110000000004</v>
      </c>
      <c r="I48" s="23">
        <f t="shared" si="8"/>
        <v>0</v>
      </c>
      <c r="J48" s="23">
        <f t="shared" si="8"/>
        <v>229.862</v>
      </c>
      <c r="K48" s="23">
        <f t="shared" si="8"/>
        <v>2022.5010000000002</v>
      </c>
      <c r="L48" s="23">
        <f t="shared" si="8"/>
        <v>1225.214</v>
      </c>
      <c r="M48" s="23">
        <f t="shared" si="8"/>
        <v>315.649</v>
      </c>
    </row>
    <row r="49" spans="1:13" s="15" customFormat="1" ht="12.75">
      <c r="A49" s="14" t="s">
        <v>54</v>
      </c>
      <c r="B49" s="14" t="s">
        <v>19</v>
      </c>
      <c r="C49" s="22">
        <f t="shared" si="0"/>
        <v>13657.233</v>
      </c>
      <c r="D49" s="22">
        <v>6353.067</v>
      </c>
      <c r="E49" s="22">
        <v>2740.891</v>
      </c>
      <c r="F49" s="22">
        <v>1220.854</v>
      </c>
      <c r="G49" s="22">
        <v>0</v>
      </c>
      <c r="H49" s="22">
        <v>1344.94</v>
      </c>
      <c r="I49" s="22">
        <v>0</v>
      </c>
      <c r="J49" s="22">
        <v>0</v>
      </c>
      <c r="K49" s="22">
        <v>1344.27</v>
      </c>
      <c r="L49" s="22">
        <v>653.211</v>
      </c>
      <c r="M49" s="22">
        <v>0</v>
      </c>
    </row>
    <row r="50" spans="1:13" s="18" customFormat="1" ht="12.75">
      <c r="A50" s="16" t="s">
        <v>55</v>
      </c>
      <c r="C50" s="23">
        <f t="shared" si="0"/>
        <v>13657.233</v>
      </c>
      <c r="D50" s="23">
        <f>+D49</f>
        <v>6353.067</v>
      </c>
      <c r="E50" s="23">
        <f aca="true" t="shared" si="9" ref="E50:M50">+E49</f>
        <v>2740.891</v>
      </c>
      <c r="F50" s="23">
        <f t="shared" si="9"/>
        <v>1220.854</v>
      </c>
      <c r="G50" s="23">
        <f t="shared" si="9"/>
        <v>0</v>
      </c>
      <c r="H50" s="23">
        <f t="shared" si="9"/>
        <v>1344.94</v>
      </c>
      <c r="I50" s="23">
        <f t="shared" si="9"/>
        <v>0</v>
      </c>
      <c r="J50" s="23">
        <f t="shared" si="9"/>
        <v>0</v>
      </c>
      <c r="K50" s="23">
        <f t="shared" si="9"/>
        <v>1344.27</v>
      </c>
      <c r="L50" s="23">
        <f t="shared" si="9"/>
        <v>653.211</v>
      </c>
      <c r="M50" s="23">
        <f t="shared" si="9"/>
        <v>0</v>
      </c>
    </row>
    <row r="51" spans="1:13" s="15" customFormat="1" ht="12.75">
      <c r="A51" s="21" t="s">
        <v>56</v>
      </c>
      <c r="B51" s="20" t="s">
        <v>57</v>
      </c>
      <c r="C51" s="22">
        <f t="shared" si="0"/>
        <v>22723.348</v>
      </c>
      <c r="D51" s="22">
        <v>10415.304</v>
      </c>
      <c r="E51" s="22">
        <v>7934.58</v>
      </c>
      <c r="F51" s="22">
        <v>0</v>
      </c>
      <c r="G51" s="22">
        <v>1032.309</v>
      </c>
      <c r="H51" s="22">
        <v>2545.362</v>
      </c>
      <c r="I51" s="22">
        <v>0</v>
      </c>
      <c r="J51" s="22">
        <v>0</v>
      </c>
      <c r="K51" s="22">
        <v>751.164</v>
      </c>
      <c r="L51" s="22">
        <v>44.629</v>
      </c>
      <c r="M51" s="22">
        <v>0</v>
      </c>
    </row>
    <row r="52" spans="1:13" s="18" customFormat="1" ht="12.75">
      <c r="A52" s="16" t="s">
        <v>58</v>
      </c>
      <c r="C52" s="23">
        <f t="shared" si="0"/>
        <v>22723.348</v>
      </c>
      <c r="D52" s="23">
        <f>+D51</f>
        <v>10415.304</v>
      </c>
      <c r="E52" s="23">
        <f aca="true" t="shared" si="10" ref="E52:M52">+E51</f>
        <v>7934.58</v>
      </c>
      <c r="F52" s="23">
        <f t="shared" si="10"/>
        <v>0</v>
      </c>
      <c r="G52" s="23">
        <f t="shared" si="10"/>
        <v>1032.309</v>
      </c>
      <c r="H52" s="23">
        <f t="shared" si="10"/>
        <v>2545.362</v>
      </c>
      <c r="I52" s="23">
        <f t="shared" si="10"/>
        <v>0</v>
      </c>
      <c r="J52" s="23">
        <f t="shared" si="10"/>
        <v>0</v>
      </c>
      <c r="K52" s="23">
        <f t="shared" si="10"/>
        <v>751.164</v>
      </c>
      <c r="L52" s="23">
        <f t="shared" si="10"/>
        <v>44.629</v>
      </c>
      <c r="M52" s="23">
        <f t="shared" si="10"/>
        <v>0</v>
      </c>
    </row>
    <row r="53" spans="1:13" s="15" customFormat="1" ht="12.75">
      <c r="A53" s="14" t="s">
        <v>59</v>
      </c>
      <c r="B53" s="14" t="s">
        <v>60</v>
      </c>
      <c r="C53" s="22">
        <f t="shared" si="0"/>
        <v>759.034</v>
      </c>
      <c r="D53" s="22">
        <v>421.308</v>
      </c>
      <c r="E53" s="22">
        <v>123.609</v>
      </c>
      <c r="F53" s="22">
        <v>20.078</v>
      </c>
      <c r="G53" s="22">
        <v>0</v>
      </c>
      <c r="H53" s="22">
        <v>194.039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1:13" s="15" customFormat="1" ht="12.75">
      <c r="A54" s="14" t="s">
        <v>59</v>
      </c>
      <c r="B54" s="14" t="s">
        <v>61</v>
      </c>
      <c r="C54" s="22">
        <f t="shared" si="0"/>
        <v>3780.583</v>
      </c>
      <c r="D54" s="22">
        <v>1087.97</v>
      </c>
      <c r="E54" s="22">
        <v>1359.08</v>
      </c>
      <c r="F54" s="22">
        <v>40.487</v>
      </c>
      <c r="G54" s="22">
        <v>0</v>
      </c>
      <c r="H54" s="22">
        <v>608.299</v>
      </c>
      <c r="I54" s="22">
        <v>345.106</v>
      </c>
      <c r="J54" s="22">
        <v>0</v>
      </c>
      <c r="K54" s="22">
        <v>339.641</v>
      </c>
      <c r="L54" s="22">
        <v>0</v>
      </c>
      <c r="M54" s="22">
        <v>0</v>
      </c>
    </row>
    <row r="55" spans="1:13" s="15" customFormat="1" ht="12.75">
      <c r="A55" s="14" t="s">
        <v>59</v>
      </c>
      <c r="B55" s="14" t="s">
        <v>19</v>
      </c>
      <c r="C55" s="22">
        <f t="shared" si="0"/>
        <v>32392.371</v>
      </c>
      <c r="D55" s="22">
        <v>15870.946</v>
      </c>
      <c r="E55" s="22">
        <v>5809.285</v>
      </c>
      <c r="F55" s="22">
        <v>2886.268</v>
      </c>
      <c r="G55" s="22">
        <v>0</v>
      </c>
      <c r="H55" s="22">
        <v>3141.964</v>
      </c>
      <c r="I55" s="22">
        <v>0</v>
      </c>
      <c r="J55" s="22">
        <v>0</v>
      </c>
      <c r="K55" s="22">
        <v>4460.964</v>
      </c>
      <c r="L55" s="22">
        <v>222.944</v>
      </c>
      <c r="M55" s="22">
        <v>0</v>
      </c>
    </row>
    <row r="56" spans="1:13" s="15" customFormat="1" ht="12.75">
      <c r="A56" s="14" t="s">
        <v>59</v>
      </c>
      <c r="B56" s="14" t="s">
        <v>19</v>
      </c>
      <c r="C56" s="22">
        <f t="shared" si="0"/>
        <v>6586.487</v>
      </c>
      <c r="D56" s="22">
        <v>3146.384</v>
      </c>
      <c r="E56" s="22">
        <v>1071.835</v>
      </c>
      <c r="F56" s="22">
        <v>387.021</v>
      </c>
      <c r="G56" s="22">
        <v>0</v>
      </c>
      <c r="H56" s="22">
        <v>776.675</v>
      </c>
      <c r="I56" s="22">
        <v>0</v>
      </c>
      <c r="J56" s="22">
        <v>0</v>
      </c>
      <c r="K56" s="22">
        <v>760.716</v>
      </c>
      <c r="L56" s="22">
        <v>443.856</v>
      </c>
      <c r="M56" s="22">
        <v>0</v>
      </c>
    </row>
    <row r="57" spans="1:13" s="15" customFormat="1" ht="12.75">
      <c r="A57" s="14" t="s">
        <v>59</v>
      </c>
      <c r="B57" s="14" t="s">
        <v>62</v>
      </c>
      <c r="C57" s="22">
        <f t="shared" si="0"/>
        <v>659.48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5.078</v>
      </c>
      <c r="L57" s="22">
        <v>654.402</v>
      </c>
      <c r="M57" s="22">
        <v>0</v>
      </c>
    </row>
    <row r="58" spans="1:13" s="15" customFormat="1" ht="12.75">
      <c r="A58" s="14" t="s">
        <v>59</v>
      </c>
      <c r="B58" s="14" t="s">
        <v>19</v>
      </c>
      <c r="C58" s="22">
        <f t="shared" si="0"/>
        <v>2877.31</v>
      </c>
      <c r="D58" s="22">
        <v>1582.879</v>
      </c>
      <c r="E58" s="22">
        <v>462.908</v>
      </c>
      <c r="F58" s="22">
        <v>89.741</v>
      </c>
      <c r="G58" s="22">
        <v>0</v>
      </c>
      <c r="H58" s="22">
        <v>455.079</v>
      </c>
      <c r="I58" s="22">
        <v>0</v>
      </c>
      <c r="J58" s="22">
        <v>0</v>
      </c>
      <c r="K58" s="22">
        <v>279.596</v>
      </c>
      <c r="L58" s="22">
        <v>7.107</v>
      </c>
      <c r="M58" s="22">
        <v>0</v>
      </c>
    </row>
    <row r="59" spans="1:13" s="15" customFormat="1" ht="12.75">
      <c r="A59" s="14" t="s">
        <v>59</v>
      </c>
      <c r="B59" s="20" t="s">
        <v>26</v>
      </c>
      <c r="C59" s="22">
        <f t="shared" si="0"/>
        <v>743.793</v>
      </c>
      <c r="D59" s="22">
        <v>0</v>
      </c>
      <c r="E59" s="22">
        <v>743.793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</row>
    <row r="60" spans="1:13" s="18" customFormat="1" ht="12.75">
      <c r="A60" s="16" t="s">
        <v>63</v>
      </c>
      <c r="C60" s="23">
        <f t="shared" si="0"/>
        <v>47799.058000000005</v>
      </c>
      <c r="D60" s="23">
        <f>+D53+D54+D55+D56+D57+D58+D59</f>
        <v>22109.487</v>
      </c>
      <c r="E60" s="23">
        <f aca="true" t="shared" si="11" ref="E60:M60">+E53+E54+E55+E56+E57+E58+E59</f>
        <v>9570.51</v>
      </c>
      <c r="F60" s="23">
        <f t="shared" si="11"/>
        <v>3423.5950000000003</v>
      </c>
      <c r="G60" s="23">
        <f t="shared" si="11"/>
        <v>0</v>
      </c>
      <c r="H60" s="23">
        <f t="shared" si="11"/>
        <v>5176.056</v>
      </c>
      <c r="I60" s="23">
        <f t="shared" si="11"/>
        <v>345.106</v>
      </c>
      <c r="J60" s="23">
        <f t="shared" si="11"/>
        <v>0</v>
      </c>
      <c r="K60" s="23">
        <f t="shared" si="11"/>
        <v>5845.995000000001</v>
      </c>
      <c r="L60" s="23">
        <f t="shared" si="11"/>
        <v>1328.309</v>
      </c>
      <c r="M60" s="23">
        <f t="shared" si="11"/>
        <v>0</v>
      </c>
    </row>
    <row r="61" spans="1:13" s="15" customFormat="1" ht="12.75">
      <c r="A61" s="14" t="s">
        <v>64</v>
      </c>
      <c r="B61" s="14" t="s">
        <v>65</v>
      </c>
      <c r="C61" s="22">
        <f t="shared" si="0"/>
        <v>1721.3249999999998</v>
      </c>
      <c r="D61" s="22">
        <v>646.953</v>
      </c>
      <c r="E61" s="22">
        <v>301.157</v>
      </c>
      <c r="F61" s="22">
        <v>0</v>
      </c>
      <c r="G61" s="22">
        <v>9.628</v>
      </c>
      <c r="H61" s="22">
        <v>140.17</v>
      </c>
      <c r="I61" s="22">
        <v>0</v>
      </c>
      <c r="J61" s="22">
        <v>0</v>
      </c>
      <c r="K61" s="22">
        <v>0</v>
      </c>
      <c r="L61" s="22">
        <v>623.417</v>
      </c>
      <c r="M61" s="22">
        <v>0</v>
      </c>
    </row>
    <row r="62" spans="1:13" s="15" customFormat="1" ht="12.75">
      <c r="A62" s="14" t="s">
        <v>64</v>
      </c>
      <c r="B62" s="14" t="s">
        <v>66</v>
      </c>
      <c r="C62" s="22">
        <f t="shared" si="0"/>
        <v>980.205</v>
      </c>
      <c r="D62" s="22">
        <v>464.474</v>
      </c>
      <c r="E62" s="22">
        <v>319.2</v>
      </c>
      <c r="F62" s="22">
        <v>0</v>
      </c>
      <c r="G62" s="22">
        <v>0</v>
      </c>
      <c r="H62" s="22">
        <v>104.027</v>
      </c>
      <c r="I62" s="22">
        <v>0</v>
      </c>
      <c r="J62" s="22">
        <v>0</v>
      </c>
      <c r="K62" s="22">
        <v>43.312</v>
      </c>
      <c r="L62" s="22">
        <v>49.192</v>
      </c>
      <c r="M62" s="22">
        <v>0</v>
      </c>
    </row>
    <row r="63" spans="1:13" ht="12.75">
      <c r="A63" s="17" t="s">
        <v>64</v>
      </c>
      <c r="B63" s="17" t="s">
        <v>67</v>
      </c>
      <c r="C63" s="7">
        <f t="shared" si="0"/>
        <v>512.355</v>
      </c>
      <c r="D63" s="7">
        <v>76.484</v>
      </c>
      <c r="E63" s="7">
        <v>52.133</v>
      </c>
      <c r="F63" s="7">
        <v>0</v>
      </c>
      <c r="G63" s="7">
        <v>17.996</v>
      </c>
      <c r="H63" s="7">
        <v>27.864</v>
      </c>
      <c r="I63" s="7">
        <v>0</v>
      </c>
      <c r="J63" s="7">
        <v>0</v>
      </c>
      <c r="K63" s="7">
        <v>9.243</v>
      </c>
      <c r="L63" s="7">
        <v>328.635</v>
      </c>
      <c r="M63" s="7">
        <v>0</v>
      </c>
    </row>
    <row r="64" spans="1:13" ht="12.75">
      <c r="A64" s="17" t="s">
        <v>64</v>
      </c>
      <c r="B64" s="17" t="s">
        <v>68</v>
      </c>
      <c r="C64" s="7">
        <f t="shared" si="0"/>
        <v>376.05999999999995</v>
      </c>
      <c r="D64" s="7">
        <v>120.554</v>
      </c>
      <c r="E64" s="7">
        <v>63.864</v>
      </c>
      <c r="F64" s="7">
        <v>0</v>
      </c>
      <c r="G64" s="7">
        <v>5.522</v>
      </c>
      <c r="H64" s="7">
        <v>46.088</v>
      </c>
      <c r="I64" s="7">
        <v>0</v>
      </c>
      <c r="J64" s="7">
        <v>0</v>
      </c>
      <c r="K64" s="7">
        <v>30.206</v>
      </c>
      <c r="L64" s="7">
        <v>109.826</v>
      </c>
      <c r="M64" s="7">
        <v>0</v>
      </c>
    </row>
    <row r="65" spans="1:13" s="15" customFormat="1" ht="12.75">
      <c r="A65" s="14" t="s">
        <v>64</v>
      </c>
      <c r="B65" s="14" t="s">
        <v>69</v>
      </c>
      <c r="C65" s="22">
        <f t="shared" si="0"/>
        <v>989.742</v>
      </c>
      <c r="D65" s="22">
        <v>385.998</v>
      </c>
      <c r="E65" s="22">
        <v>122.96</v>
      </c>
      <c r="F65" s="22">
        <v>0</v>
      </c>
      <c r="G65" s="22">
        <v>0</v>
      </c>
      <c r="H65" s="22">
        <v>115.368</v>
      </c>
      <c r="I65" s="22">
        <v>0</v>
      </c>
      <c r="J65" s="22">
        <v>0</v>
      </c>
      <c r="K65" s="22">
        <v>43.371</v>
      </c>
      <c r="L65" s="22">
        <v>322.045</v>
      </c>
      <c r="M65" s="22">
        <v>0</v>
      </c>
    </row>
    <row r="66" spans="1:13" s="15" customFormat="1" ht="12.75">
      <c r="A66" s="14" t="s">
        <v>64</v>
      </c>
      <c r="B66" s="14" t="s">
        <v>18</v>
      </c>
      <c r="C66" s="22">
        <f t="shared" si="0"/>
        <v>9464.463000000002</v>
      </c>
      <c r="D66" s="22">
        <v>4718.483</v>
      </c>
      <c r="E66" s="22">
        <v>1894.436</v>
      </c>
      <c r="F66" s="22">
        <v>1106.699</v>
      </c>
      <c r="G66" s="22">
        <v>262.514</v>
      </c>
      <c r="H66" s="22">
        <v>664.119</v>
      </c>
      <c r="I66" s="22">
        <v>0</v>
      </c>
      <c r="J66" s="22">
        <v>0</v>
      </c>
      <c r="K66" s="22">
        <v>366.415</v>
      </c>
      <c r="L66" s="22">
        <v>430.912</v>
      </c>
      <c r="M66" s="22">
        <v>20.885</v>
      </c>
    </row>
    <row r="67" spans="1:13" s="15" customFormat="1" ht="12.75">
      <c r="A67" s="14" t="s">
        <v>64</v>
      </c>
      <c r="B67" s="14" t="s">
        <v>70</v>
      </c>
      <c r="C67" s="7">
        <f t="shared" si="0"/>
        <v>21949.564000000006</v>
      </c>
      <c r="D67" s="7">
        <v>3641.459</v>
      </c>
      <c r="E67" s="7">
        <v>2143.34</v>
      </c>
      <c r="F67" s="7">
        <v>12843.511</v>
      </c>
      <c r="G67" s="7">
        <v>284.308</v>
      </c>
      <c r="H67" s="7">
        <v>1355.843</v>
      </c>
      <c r="I67" s="7">
        <v>0</v>
      </c>
      <c r="J67" s="7">
        <v>0</v>
      </c>
      <c r="K67" s="7">
        <v>423.347</v>
      </c>
      <c r="L67" s="7">
        <v>1257.756</v>
      </c>
      <c r="M67" s="7">
        <v>0</v>
      </c>
    </row>
    <row r="68" spans="1:13" s="15" customFormat="1" ht="12.75">
      <c r="A68" s="14" t="s">
        <v>64</v>
      </c>
      <c r="B68" s="14" t="s">
        <v>71</v>
      </c>
      <c r="C68" s="22">
        <f t="shared" si="0"/>
        <v>28.413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28.413</v>
      </c>
      <c r="M68" s="22">
        <v>0</v>
      </c>
    </row>
    <row r="69" spans="1:13" s="15" customFormat="1" ht="12.75">
      <c r="A69" s="14" t="s">
        <v>64</v>
      </c>
      <c r="B69" s="14" t="s">
        <v>72</v>
      </c>
      <c r="C69" s="22">
        <f t="shared" si="0"/>
        <v>3009.948</v>
      </c>
      <c r="D69" s="22">
        <v>1430.534</v>
      </c>
      <c r="E69" s="22">
        <v>305.852</v>
      </c>
      <c r="F69" s="22">
        <v>255.809</v>
      </c>
      <c r="G69" s="22">
        <v>0</v>
      </c>
      <c r="H69" s="22">
        <v>431.504</v>
      </c>
      <c r="I69" s="22">
        <v>0</v>
      </c>
      <c r="J69" s="22">
        <v>0</v>
      </c>
      <c r="K69" s="22">
        <v>244.671</v>
      </c>
      <c r="L69" s="22">
        <v>341.578</v>
      </c>
      <c r="M69" s="22">
        <v>0</v>
      </c>
    </row>
    <row r="70" spans="1:13" s="18" customFormat="1" ht="12.75">
      <c r="A70" s="16" t="s">
        <v>73</v>
      </c>
      <c r="B70" s="17"/>
      <c r="C70" s="23">
        <f t="shared" si="0"/>
        <v>39032.075</v>
      </c>
      <c r="D70" s="23">
        <f>+D61+D62+D63+D64+D65+D66+D67+D68+D69</f>
        <v>11484.938999999998</v>
      </c>
      <c r="E70" s="23">
        <f aca="true" t="shared" si="12" ref="E70:M70">+E61+E62+E63+E64+E65+E66+E67+E68+E69</f>
        <v>5202.942</v>
      </c>
      <c r="F70" s="23">
        <f t="shared" si="12"/>
        <v>14206.019</v>
      </c>
      <c r="G70" s="23">
        <f t="shared" si="12"/>
        <v>579.9680000000001</v>
      </c>
      <c r="H70" s="23">
        <f t="shared" si="12"/>
        <v>2884.983</v>
      </c>
      <c r="I70" s="23">
        <f t="shared" si="12"/>
        <v>0</v>
      </c>
      <c r="J70" s="23">
        <f t="shared" si="12"/>
        <v>0</v>
      </c>
      <c r="K70" s="23">
        <f t="shared" si="12"/>
        <v>1160.565</v>
      </c>
      <c r="L70" s="23">
        <f t="shared" si="12"/>
        <v>3491.7740000000003</v>
      </c>
      <c r="M70" s="23">
        <f t="shared" si="12"/>
        <v>20.885</v>
      </c>
    </row>
    <row r="71" spans="1:13" s="15" customFormat="1" ht="12.75">
      <c r="A71" s="14" t="s">
        <v>74</v>
      </c>
      <c r="B71" s="14" t="s">
        <v>75</v>
      </c>
      <c r="C71" s="22">
        <f t="shared" si="0"/>
        <v>2682.0789999999997</v>
      </c>
      <c r="D71" s="22">
        <v>410.222</v>
      </c>
      <c r="E71" s="22">
        <v>202.914</v>
      </c>
      <c r="F71" s="22">
        <v>301.493</v>
      </c>
      <c r="G71" s="22">
        <v>8.314</v>
      </c>
      <c r="H71" s="22">
        <v>177.925</v>
      </c>
      <c r="I71" s="22">
        <v>0</v>
      </c>
      <c r="J71" s="22">
        <v>0</v>
      </c>
      <c r="K71" s="22">
        <v>795.451</v>
      </c>
      <c r="L71" s="22">
        <v>777.705</v>
      </c>
      <c r="M71" s="22">
        <v>8.055</v>
      </c>
    </row>
    <row r="72" spans="1:13" s="15" customFormat="1" ht="12.75">
      <c r="A72" s="14" t="s">
        <v>74</v>
      </c>
      <c r="B72" s="14" t="s">
        <v>76</v>
      </c>
      <c r="C72" s="7">
        <f aca="true" t="shared" si="13" ref="C72:C93">SUM(D72:M72)</f>
        <v>845.8789999999999</v>
      </c>
      <c r="D72" s="7">
        <v>236.798</v>
      </c>
      <c r="E72" s="7">
        <v>154.318</v>
      </c>
      <c r="F72" s="7">
        <v>0</v>
      </c>
      <c r="G72" s="7">
        <v>0</v>
      </c>
      <c r="H72" s="7">
        <v>75.666</v>
      </c>
      <c r="I72" s="7">
        <v>0</v>
      </c>
      <c r="J72" s="7">
        <v>0</v>
      </c>
      <c r="K72" s="7">
        <v>0</v>
      </c>
      <c r="L72" s="7">
        <v>379.097</v>
      </c>
      <c r="M72" s="7">
        <v>0</v>
      </c>
    </row>
    <row r="73" spans="1:13" s="15" customFormat="1" ht="12.75">
      <c r="A73" s="14" t="s">
        <v>74</v>
      </c>
      <c r="B73" s="14" t="s">
        <v>77</v>
      </c>
      <c r="C73" s="22">
        <f t="shared" si="13"/>
        <v>32187.074</v>
      </c>
      <c r="D73" s="22">
        <v>11905.46</v>
      </c>
      <c r="E73" s="22">
        <v>6390.801</v>
      </c>
      <c r="F73" s="22">
        <v>9645.421</v>
      </c>
      <c r="G73" s="22">
        <v>0</v>
      </c>
      <c r="H73" s="22">
        <v>2987.575</v>
      </c>
      <c r="I73" s="22">
        <v>0</v>
      </c>
      <c r="J73" s="22">
        <v>0</v>
      </c>
      <c r="K73" s="22">
        <v>0</v>
      </c>
      <c r="L73" s="22">
        <v>1257.817</v>
      </c>
      <c r="M73" s="22">
        <v>0</v>
      </c>
    </row>
    <row r="74" spans="1:13" s="15" customFormat="1" ht="12.75">
      <c r="A74" s="14" t="s">
        <v>74</v>
      </c>
      <c r="B74" s="14" t="s">
        <v>21</v>
      </c>
      <c r="C74" s="22">
        <f t="shared" si="13"/>
        <v>1231.06</v>
      </c>
      <c r="D74" s="22">
        <v>591.951</v>
      </c>
      <c r="E74" s="22">
        <v>289.59</v>
      </c>
      <c r="F74" s="22">
        <v>24.354</v>
      </c>
      <c r="G74" s="22">
        <v>20.111</v>
      </c>
      <c r="H74" s="22">
        <v>198.515</v>
      </c>
      <c r="I74" s="22">
        <v>0</v>
      </c>
      <c r="J74" s="22">
        <v>0</v>
      </c>
      <c r="K74" s="22">
        <v>0</v>
      </c>
      <c r="L74" s="22">
        <v>46.56</v>
      </c>
      <c r="M74" s="22">
        <v>59.979</v>
      </c>
    </row>
    <row r="75" spans="1:13" s="15" customFormat="1" ht="12.75">
      <c r="A75" s="14" t="s">
        <v>74</v>
      </c>
      <c r="B75" s="14" t="s">
        <v>66</v>
      </c>
      <c r="C75" s="22">
        <f t="shared" si="13"/>
        <v>55.214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55.214</v>
      </c>
      <c r="M75" s="22">
        <v>0</v>
      </c>
    </row>
    <row r="76" spans="1:13" s="15" customFormat="1" ht="12.75">
      <c r="A76" s="14" t="s">
        <v>74</v>
      </c>
      <c r="B76" s="14" t="s">
        <v>78</v>
      </c>
      <c r="C76" s="22">
        <f t="shared" si="13"/>
        <v>314.03</v>
      </c>
      <c r="D76" s="22">
        <v>0</v>
      </c>
      <c r="E76" s="22">
        <v>164.504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149.526</v>
      </c>
      <c r="M76" s="22">
        <v>0</v>
      </c>
    </row>
    <row r="77" spans="1:13" s="15" customFormat="1" ht="12.75">
      <c r="A77" s="14" t="s">
        <v>74</v>
      </c>
      <c r="B77" s="14" t="s">
        <v>19</v>
      </c>
      <c r="C77" s="22">
        <f t="shared" si="13"/>
        <v>3923.538</v>
      </c>
      <c r="D77" s="22">
        <v>1452.777</v>
      </c>
      <c r="E77" s="22">
        <v>655.646</v>
      </c>
      <c r="F77" s="22">
        <v>136.706</v>
      </c>
      <c r="G77" s="22">
        <v>0</v>
      </c>
      <c r="H77" s="22">
        <v>629.02</v>
      </c>
      <c r="I77" s="22">
        <v>0</v>
      </c>
      <c r="J77" s="22">
        <v>0</v>
      </c>
      <c r="K77" s="22">
        <v>939.828</v>
      </c>
      <c r="L77" s="22">
        <v>109.561</v>
      </c>
      <c r="M77" s="22">
        <v>0</v>
      </c>
    </row>
    <row r="78" spans="1:13" s="15" customFormat="1" ht="12.75">
      <c r="A78" s="14" t="s">
        <v>74</v>
      </c>
      <c r="B78" s="20" t="s">
        <v>26</v>
      </c>
      <c r="C78" s="22">
        <f t="shared" si="13"/>
        <v>10421.3</v>
      </c>
      <c r="D78" s="22">
        <v>0</v>
      </c>
      <c r="E78" s="22">
        <v>0</v>
      </c>
      <c r="F78" s="22">
        <v>10421.3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</row>
    <row r="79" spans="1:13" s="18" customFormat="1" ht="12.75">
      <c r="A79" s="16" t="s">
        <v>79</v>
      </c>
      <c r="C79" s="23">
        <f t="shared" si="13"/>
        <v>51660.174000000006</v>
      </c>
      <c r="D79" s="23">
        <f aca="true" t="shared" si="14" ref="D79:M79">+D71+D72+D73+D74+D75+D76+D77+D78</f>
        <v>14597.208</v>
      </c>
      <c r="E79" s="23">
        <f t="shared" si="14"/>
        <v>7857.773</v>
      </c>
      <c r="F79" s="23">
        <f t="shared" si="14"/>
        <v>20529.273999999998</v>
      </c>
      <c r="G79" s="23">
        <f t="shared" si="14"/>
        <v>28.425</v>
      </c>
      <c r="H79" s="23">
        <f t="shared" si="14"/>
        <v>4068.7009999999996</v>
      </c>
      <c r="I79" s="23">
        <f t="shared" si="14"/>
        <v>0</v>
      </c>
      <c r="J79" s="23">
        <f t="shared" si="14"/>
        <v>0</v>
      </c>
      <c r="K79" s="23">
        <f t="shared" si="14"/>
        <v>1735.279</v>
      </c>
      <c r="L79" s="23">
        <f t="shared" si="14"/>
        <v>2775.48</v>
      </c>
      <c r="M79" s="23">
        <f t="shared" si="14"/>
        <v>68.03399999999999</v>
      </c>
    </row>
    <row r="80" spans="1:13" s="15" customFormat="1" ht="12.75">
      <c r="A80" s="14" t="s">
        <v>80</v>
      </c>
      <c r="B80" s="14" t="s">
        <v>71</v>
      </c>
      <c r="C80" s="22">
        <f t="shared" si="13"/>
        <v>1111.868</v>
      </c>
      <c r="D80" s="22">
        <v>179.256</v>
      </c>
      <c r="E80" s="22">
        <v>391.74</v>
      </c>
      <c r="F80" s="22">
        <v>0</v>
      </c>
      <c r="G80" s="22">
        <v>0</v>
      </c>
      <c r="H80" s="22">
        <v>61.964</v>
      </c>
      <c r="I80" s="22">
        <v>0</v>
      </c>
      <c r="J80" s="22">
        <v>0</v>
      </c>
      <c r="K80" s="22">
        <v>0</v>
      </c>
      <c r="L80" s="22">
        <v>478.908</v>
      </c>
      <c r="M80" s="22">
        <v>0</v>
      </c>
    </row>
    <row r="81" spans="1:13" s="15" customFormat="1" ht="12.75">
      <c r="A81" s="14" t="s">
        <v>80</v>
      </c>
      <c r="B81" s="14" t="s">
        <v>43</v>
      </c>
      <c r="C81" s="22">
        <f t="shared" si="13"/>
        <v>7063.728</v>
      </c>
      <c r="D81" s="22">
        <v>2581.686</v>
      </c>
      <c r="E81" s="22">
        <v>3641.737</v>
      </c>
      <c r="F81" s="22">
        <v>0</v>
      </c>
      <c r="G81" s="22">
        <v>0</v>
      </c>
      <c r="H81" s="22">
        <v>633.521</v>
      </c>
      <c r="I81" s="22">
        <v>0</v>
      </c>
      <c r="J81" s="22">
        <v>0</v>
      </c>
      <c r="K81" s="22">
        <v>0</v>
      </c>
      <c r="L81" s="22">
        <v>206.784</v>
      </c>
      <c r="M81" s="22">
        <v>0</v>
      </c>
    </row>
    <row r="82" spans="1:13" s="15" customFormat="1" ht="12.75">
      <c r="A82" s="14" t="s">
        <v>80</v>
      </c>
      <c r="B82" s="14" t="s">
        <v>66</v>
      </c>
      <c r="C82" s="22">
        <f t="shared" si="13"/>
        <v>186.79200000000003</v>
      </c>
      <c r="D82" s="22">
        <v>24.189</v>
      </c>
      <c r="E82" s="22">
        <v>8.904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3.476</v>
      </c>
      <c r="L82" s="22">
        <v>150.223</v>
      </c>
      <c r="M82" s="22">
        <v>0</v>
      </c>
    </row>
    <row r="83" spans="1:13" s="15" customFormat="1" ht="12.75">
      <c r="A83" s="14" t="s">
        <v>80</v>
      </c>
      <c r="B83" s="14" t="s">
        <v>38</v>
      </c>
      <c r="C83" s="22">
        <f t="shared" si="13"/>
        <v>2865.4689999999996</v>
      </c>
      <c r="D83" s="22">
        <v>1077.75</v>
      </c>
      <c r="E83" s="22">
        <v>847.165</v>
      </c>
      <c r="F83" s="22">
        <v>0</v>
      </c>
      <c r="G83" s="22">
        <v>27.195</v>
      </c>
      <c r="H83" s="22">
        <v>417.041</v>
      </c>
      <c r="I83" s="22">
        <v>0</v>
      </c>
      <c r="J83" s="22">
        <v>0</v>
      </c>
      <c r="K83" s="22">
        <v>0</v>
      </c>
      <c r="L83" s="22">
        <v>432.341</v>
      </c>
      <c r="M83" s="22">
        <v>63.977</v>
      </c>
    </row>
    <row r="84" spans="1:13" s="15" customFormat="1" ht="12.75">
      <c r="A84" s="14" t="s">
        <v>80</v>
      </c>
      <c r="B84" s="14" t="s">
        <v>78</v>
      </c>
      <c r="C84" s="22">
        <f t="shared" si="13"/>
        <v>17923.277000000002</v>
      </c>
      <c r="D84" s="22">
        <v>6217.199</v>
      </c>
      <c r="E84" s="22">
        <v>8099.411</v>
      </c>
      <c r="F84" s="22">
        <v>690.402</v>
      </c>
      <c r="G84" s="22">
        <v>0</v>
      </c>
      <c r="H84" s="22">
        <v>1219.281</v>
      </c>
      <c r="I84" s="22">
        <v>0</v>
      </c>
      <c r="J84" s="22">
        <v>0</v>
      </c>
      <c r="K84" s="22">
        <v>0</v>
      </c>
      <c r="L84" s="22">
        <v>1696.984</v>
      </c>
      <c r="M84" s="22">
        <v>0</v>
      </c>
    </row>
    <row r="85" spans="1:13" s="18" customFormat="1" ht="12.75">
      <c r="A85" s="16" t="s">
        <v>81</v>
      </c>
      <c r="B85" s="17"/>
      <c r="C85" s="23">
        <f t="shared" si="13"/>
        <v>29151.134</v>
      </c>
      <c r="D85" s="23">
        <f>+D80+D81+D82+D83+D84</f>
        <v>10080.08</v>
      </c>
      <c r="E85" s="23">
        <f aca="true" t="shared" si="15" ref="E85:M85">+E80+E81+E82+E83+E84</f>
        <v>12988.957</v>
      </c>
      <c r="F85" s="23">
        <f t="shared" si="15"/>
        <v>690.402</v>
      </c>
      <c r="G85" s="23">
        <f t="shared" si="15"/>
        <v>27.195</v>
      </c>
      <c r="H85" s="23">
        <f t="shared" si="15"/>
        <v>2331.807</v>
      </c>
      <c r="I85" s="23">
        <f t="shared" si="15"/>
        <v>0</v>
      </c>
      <c r="J85" s="23">
        <f t="shared" si="15"/>
        <v>0</v>
      </c>
      <c r="K85" s="23">
        <f t="shared" si="15"/>
        <v>3.476</v>
      </c>
      <c r="L85" s="23">
        <f t="shared" si="15"/>
        <v>2965.24</v>
      </c>
      <c r="M85" s="23">
        <f t="shared" si="15"/>
        <v>63.977</v>
      </c>
    </row>
    <row r="86" spans="1:13" ht="12.75">
      <c r="A86" s="17" t="s">
        <v>82</v>
      </c>
      <c r="B86" s="17" t="s">
        <v>24</v>
      </c>
      <c r="C86" s="7">
        <f t="shared" si="13"/>
        <v>686.527</v>
      </c>
      <c r="D86" s="7">
        <v>0</v>
      </c>
      <c r="E86" s="7">
        <v>252.835</v>
      </c>
      <c r="F86" s="7">
        <v>0</v>
      </c>
      <c r="G86" s="7">
        <v>0</v>
      </c>
      <c r="H86" s="7">
        <v>7.609</v>
      </c>
      <c r="I86" s="7">
        <v>0</v>
      </c>
      <c r="J86" s="7">
        <v>0</v>
      </c>
      <c r="K86" s="7">
        <v>0</v>
      </c>
      <c r="L86" s="7">
        <v>426.083</v>
      </c>
      <c r="M86" s="7">
        <v>0</v>
      </c>
    </row>
    <row r="87" spans="1:13" s="15" customFormat="1" ht="12.75">
      <c r="A87" s="14" t="s">
        <v>82</v>
      </c>
      <c r="B87" s="14" t="s">
        <v>83</v>
      </c>
      <c r="C87" s="22">
        <f t="shared" si="13"/>
        <v>1929.919</v>
      </c>
      <c r="D87" s="22">
        <v>354.006</v>
      </c>
      <c r="E87" s="22">
        <v>15.028</v>
      </c>
      <c r="F87" s="22">
        <v>0</v>
      </c>
      <c r="G87" s="22">
        <v>138.762</v>
      </c>
      <c r="H87" s="22">
        <v>56.375</v>
      </c>
      <c r="I87" s="22">
        <v>0</v>
      </c>
      <c r="J87" s="22">
        <v>0</v>
      </c>
      <c r="K87" s="22">
        <v>0</v>
      </c>
      <c r="L87" s="22">
        <v>1365.748</v>
      </c>
      <c r="M87" s="22">
        <v>0</v>
      </c>
    </row>
    <row r="88" spans="1:13" s="15" customFormat="1" ht="12.75">
      <c r="A88" s="14" t="s">
        <v>82</v>
      </c>
      <c r="B88" s="14" t="s">
        <v>19</v>
      </c>
      <c r="C88" s="22">
        <f t="shared" si="13"/>
        <v>8995.945</v>
      </c>
      <c r="D88" s="22">
        <v>4034.235</v>
      </c>
      <c r="E88" s="22">
        <v>1509.655</v>
      </c>
      <c r="F88" s="22">
        <v>1500.099</v>
      </c>
      <c r="G88" s="22">
        <v>0</v>
      </c>
      <c r="H88" s="22">
        <v>705.996</v>
      </c>
      <c r="I88" s="22">
        <v>0</v>
      </c>
      <c r="J88" s="22">
        <v>0</v>
      </c>
      <c r="K88" s="22">
        <v>1160.83</v>
      </c>
      <c r="L88" s="22">
        <v>85.13</v>
      </c>
      <c r="M88" s="22">
        <v>0</v>
      </c>
    </row>
    <row r="89" spans="1:16" s="15" customFormat="1" ht="12.75">
      <c r="A89" s="14" t="s">
        <v>82</v>
      </c>
      <c r="B89" s="14" t="s">
        <v>84</v>
      </c>
      <c r="C89" s="22">
        <f t="shared" si="13"/>
        <v>16307.658</v>
      </c>
      <c r="D89" s="22">
        <v>6569.812</v>
      </c>
      <c r="E89" s="22">
        <v>3420.227</v>
      </c>
      <c r="F89" s="22">
        <v>3023.597</v>
      </c>
      <c r="G89" s="22">
        <v>0</v>
      </c>
      <c r="H89" s="22">
        <v>1093.022</v>
      </c>
      <c r="I89" s="22">
        <v>0</v>
      </c>
      <c r="J89" s="22">
        <v>0</v>
      </c>
      <c r="K89" s="22">
        <v>0</v>
      </c>
      <c r="L89" s="22">
        <v>2201</v>
      </c>
      <c r="M89" s="22">
        <v>0</v>
      </c>
      <c r="P89" s="22"/>
    </row>
    <row r="90" spans="1:16" s="15" customFormat="1" ht="12.75">
      <c r="A90" s="14" t="s">
        <v>82</v>
      </c>
      <c r="B90" s="14" t="s">
        <v>85</v>
      </c>
      <c r="C90" s="22">
        <f t="shared" si="13"/>
        <v>9738.488000000001</v>
      </c>
      <c r="D90" s="22">
        <v>3360.09</v>
      </c>
      <c r="E90" s="22">
        <v>2625.815</v>
      </c>
      <c r="F90" s="22">
        <v>122.708</v>
      </c>
      <c r="G90" s="22">
        <v>200.837</v>
      </c>
      <c r="H90" s="22">
        <v>813.575</v>
      </c>
      <c r="I90" s="22">
        <v>0</v>
      </c>
      <c r="J90" s="22">
        <v>0</v>
      </c>
      <c r="K90" s="22">
        <v>216.477</v>
      </c>
      <c r="L90" s="22">
        <v>2398.986</v>
      </c>
      <c r="M90" s="22">
        <v>0</v>
      </c>
      <c r="P90" s="21"/>
    </row>
    <row r="91" spans="1:16" s="15" customFormat="1" ht="12.75">
      <c r="A91" s="14" t="s">
        <v>82</v>
      </c>
      <c r="B91" s="20" t="s">
        <v>86</v>
      </c>
      <c r="C91" s="22">
        <f>SUM(D91:M91)</f>
        <v>3369.347</v>
      </c>
      <c r="D91" s="22">
        <v>1450.653</v>
      </c>
      <c r="E91" s="22">
        <v>751.666</v>
      </c>
      <c r="F91" s="22">
        <v>722.887</v>
      </c>
      <c r="G91" s="22">
        <v>0</v>
      </c>
      <c r="H91" s="22">
        <v>253.554</v>
      </c>
      <c r="I91" s="22">
        <v>0</v>
      </c>
      <c r="J91" s="22">
        <v>0</v>
      </c>
      <c r="K91" s="22">
        <v>0</v>
      </c>
      <c r="L91" s="22">
        <v>190.587</v>
      </c>
      <c r="M91" s="22">
        <v>0</v>
      </c>
      <c r="P91" s="21"/>
    </row>
    <row r="92" spans="1:13" s="15" customFormat="1" ht="12.75">
      <c r="A92" s="14" t="s">
        <v>82</v>
      </c>
      <c r="B92" s="14" t="s">
        <v>87</v>
      </c>
      <c r="C92" s="22">
        <f t="shared" si="13"/>
        <v>4041.0480000000002</v>
      </c>
      <c r="D92" s="22">
        <v>2468.877</v>
      </c>
      <c r="E92" s="22">
        <v>344.887</v>
      </c>
      <c r="F92" s="22">
        <v>642.168</v>
      </c>
      <c r="G92" s="22">
        <v>80.203</v>
      </c>
      <c r="H92" s="22">
        <v>422.546</v>
      </c>
      <c r="I92" s="22">
        <v>0</v>
      </c>
      <c r="J92" s="22">
        <v>0</v>
      </c>
      <c r="K92" s="22">
        <v>82.367</v>
      </c>
      <c r="L92" s="22">
        <v>0</v>
      </c>
      <c r="M92" s="22">
        <v>0</v>
      </c>
    </row>
    <row r="93" spans="1:13" s="18" customFormat="1" ht="12.75">
      <c r="A93" s="16" t="s">
        <v>88</v>
      </c>
      <c r="C93" s="23">
        <f t="shared" si="13"/>
        <v>45068.932</v>
      </c>
      <c r="D93" s="23">
        <f>+D86+D87+D88+D89+D90+D91+D92</f>
        <v>18237.673</v>
      </c>
      <c r="E93" s="23">
        <f aca="true" t="shared" si="16" ref="E93:M93">+E86+E87+E88+E89+E90+E91+E92</f>
        <v>8920.113</v>
      </c>
      <c r="F93" s="23">
        <f t="shared" si="16"/>
        <v>6011.458999999999</v>
      </c>
      <c r="G93" s="23">
        <f t="shared" si="16"/>
        <v>419.802</v>
      </c>
      <c r="H93" s="23">
        <f t="shared" si="16"/>
        <v>3352.677</v>
      </c>
      <c r="I93" s="23">
        <f t="shared" si="16"/>
        <v>0</v>
      </c>
      <c r="J93" s="23">
        <f t="shared" si="16"/>
        <v>0</v>
      </c>
      <c r="K93" s="23">
        <f t="shared" si="16"/>
        <v>1459.674</v>
      </c>
      <c r="L93" s="23">
        <f t="shared" si="16"/>
        <v>6667.534</v>
      </c>
      <c r="M93" s="23">
        <f t="shared" si="16"/>
        <v>0</v>
      </c>
    </row>
    <row r="94" spans="1:13" ht="12.75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s="18" customFormat="1" ht="12.75">
      <c r="A95" s="16" t="s">
        <v>89</v>
      </c>
      <c r="C95" s="23">
        <f>SUM(D95:M95)</f>
        <v>725023.4469999999</v>
      </c>
      <c r="D95" s="23">
        <f>+D9+D14+D31+D41+D44+D46+D47+D49+D55+D56+D58+D77+D88</f>
        <v>316454.86100000003</v>
      </c>
      <c r="E95" s="23">
        <f aca="true" t="shared" si="17" ref="E95:M95">+E9+E14+E31+E41+E44+E46+E47+E49+E55+E56+E58+E77+E88</f>
        <v>181065.739</v>
      </c>
      <c r="F95" s="23">
        <f t="shared" si="17"/>
        <v>71177.81899999999</v>
      </c>
      <c r="G95" s="23">
        <f t="shared" si="17"/>
        <v>0</v>
      </c>
      <c r="H95" s="23">
        <f t="shared" si="17"/>
        <v>31029.545</v>
      </c>
      <c r="I95" s="23">
        <f t="shared" si="17"/>
        <v>0</v>
      </c>
      <c r="J95" s="23">
        <f t="shared" si="17"/>
        <v>229.862</v>
      </c>
      <c r="K95" s="23">
        <f t="shared" si="17"/>
        <v>121967.31</v>
      </c>
      <c r="L95" s="23">
        <f t="shared" si="17"/>
        <v>2782.6620000000007</v>
      </c>
      <c r="M95" s="23">
        <f t="shared" si="17"/>
        <v>315.649</v>
      </c>
    </row>
    <row r="96" spans="1:13" s="18" customFormat="1" ht="12.75">
      <c r="A96" s="16" t="s">
        <v>90</v>
      </c>
      <c r="C96" s="28">
        <f>+C98-C95-C97</f>
        <v>415801.40800000087</v>
      </c>
      <c r="D96" s="28">
        <f aca="true" t="shared" si="18" ref="D96:M96">+D98-D95-D97</f>
        <v>145409.434</v>
      </c>
      <c r="E96" s="28">
        <f t="shared" si="18"/>
        <v>76310.47299999997</v>
      </c>
      <c r="F96" s="28">
        <f t="shared" si="18"/>
        <v>85665.82900000014</v>
      </c>
      <c r="G96" s="28">
        <f t="shared" si="18"/>
        <v>7389.705999999999</v>
      </c>
      <c r="H96" s="28">
        <f t="shared" si="18"/>
        <v>28955.577000000005</v>
      </c>
      <c r="I96" s="28">
        <f t="shared" si="18"/>
        <v>345.106</v>
      </c>
      <c r="J96" s="28">
        <f t="shared" si="18"/>
        <v>1010.88</v>
      </c>
      <c r="K96" s="28">
        <f t="shared" si="18"/>
        <v>40584.05599999995</v>
      </c>
      <c r="L96" s="28">
        <f t="shared" si="18"/>
        <v>29206.516999999996</v>
      </c>
      <c r="M96" s="28">
        <f t="shared" si="18"/>
        <v>923.83</v>
      </c>
    </row>
    <row r="97" spans="1:13" s="18" customFormat="1" ht="12.75">
      <c r="A97" s="16" t="s">
        <v>91</v>
      </c>
      <c r="C97" s="23">
        <f aca="true" t="shared" si="19" ref="C97:M97">+C16+C27+C59+C78</f>
        <v>982189.874</v>
      </c>
      <c r="D97" s="23">
        <f t="shared" si="19"/>
        <v>0</v>
      </c>
      <c r="E97" s="23">
        <f t="shared" si="19"/>
        <v>4006.864</v>
      </c>
      <c r="F97" s="23">
        <f t="shared" si="19"/>
        <v>978183.01</v>
      </c>
      <c r="G97" s="23">
        <f t="shared" si="19"/>
        <v>0</v>
      </c>
      <c r="H97" s="23">
        <f t="shared" si="19"/>
        <v>0</v>
      </c>
      <c r="I97" s="23">
        <f t="shared" si="19"/>
        <v>0</v>
      </c>
      <c r="J97" s="23">
        <f t="shared" si="19"/>
        <v>0</v>
      </c>
      <c r="K97" s="23">
        <f t="shared" si="19"/>
        <v>0</v>
      </c>
      <c r="L97" s="23">
        <f t="shared" si="19"/>
        <v>0</v>
      </c>
      <c r="M97" s="23">
        <f t="shared" si="19"/>
        <v>0</v>
      </c>
    </row>
    <row r="98" spans="1:13" s="18" customFormat="1" ht="12.75">
      <c r="A98" s="16" t="s">
        <v>92</v>
      </c>
      <c r="C98" s="23">
        <f aca="true" t="shared" si="20" ref="C98:M98">+C12+C17+C19+C23+C28+C35+C42+C48+C50+C52+C60+C70+C79+C85+C93</f>
        <v>2123014.7290000007</v>
      </c>
      <c r="D98" s="23">
        <f t="shared" si="20"/>
        <v>461864.29500000004</v>
      </c>
      <c r="E98" s="23">
        <f t="shared" si="20"/>
        <v>261383.07599999997</v>
      </c>
      <c r="F98" s="23">
        <f t="shared" si="20"/>
        <v>1135026.658</v>
      </c>
      <c r="G98" s="23">
        <f t="shared" si="20"/>
        <v>7389.705999999999</v>
      </c>
      <c r="H98" s="23">
        <f t="shared" si="20"/>
        <v>59985.122</v>
      </c>
      <c r="I98" s="23">
        <f t="shared" si="20"/>
        <v>345.106</v>
      </c>
      <c r="J98" s="23">
        <f t="shared" si="20"/>
        <v>1240.742</v>
      </c>
      <c r="K98" s="23">
        <f t="shared" si="20"/>
        <v>162551.36599999995</v>
      </c>
      <c r="L98" s="23">
        <f t="shared" si="20"/>
        <v>31989.178999999996</v>
      </c>
      <c r="M98" s="23">
        <f t="shared" si="20"/>
        <v>1239.479</v>
      </c>
    </row>
    <row r="99" spans="1:13" ht="12.75">
      <c r="A99" s="18"/>
      <c r="B99" s="18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2.75">
      <c r="A100" s="18"/>
      <c r="B100" s="18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16" t="s">
        <v>95</v>
      </c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2" ht="12.75">
      <c r="A104" s="18"/>
      <c r="B104" s="18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15">
      <selection activeCell="E30" sqref="E30"/>
    </sheetView>
  </sheetViews>
  <sheetFormatPr defaultColWidth="11.421875" defaultRowHeight="12.75"/>
  <cols>
    <col min="1" max="1" width="30.7109375" style="0" customWidth="1"/>
    <col min="2" max="2" width="34.7109375" style="0" customWidth="1"/>
    <col min="3" max="3" width="12.7109375" style="0" customWidth="1"/>
    <col min="4" max="4" width="12.140625" style="0" customWidth="1"/>
    <col min="9" max="9" width="9.28125" style="0" customWidth="1"/>
    <col min="10" max="10" width="9.421875" style="0" customWidth="1"/>
    <col min="11" max="11" width="9.28125" style="0" customWidth="1"/>
    <col min="12" max="12" width="9.00390625" style="0" customWidth="1"/>
    <col min="13" max="13" width="9.140625" style="0" customWidth="1"/>
  </cols>
  <sheetData>
    <row r="1" spans="1:3" ht="12.75">
      <c r="A1" s="1" t="s">
        <v>94</v>
      </c>
      <c r="C1" s="2"/>
    </row>
    <row r="2" spans="1:3" ht="12.75">
      <c r="A2" s="1" t="s">
        <v>0</v>
      </c>
      <c r="C2" s="2"/>
    </row>
    <row r="3" spans="1:3" ht="12.75">
      <c r="A3" s="1"/>
      <c r="C3" s="2"/>
    </row>
    <row r="4" spans="1:4" ht="12.75">
      <c r="A4" s="1" t="s">
        <v>93</v>
      </c>
      <c r="C4" s="2"/>
      <c r="D4" s="9"/>
    </row>
    <row r="5" ht="12.75">
      <c r="C5" s="2"/>
    </row>
    <row r="6" spans="1:13" ht="12.75">
      <c r="A6" s="1" t="s">
        <v>3</v>
      </c>
      <c r="B6" s="1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</row>
    <row r="7" spans="1:13" s="15" customFormat="1" ht="12.75">
      <c r="A7" s="14" t="s">
        <v>16</v>
      </c>
      <c r="B7" s="14" t="s">
        <v>17</v>
      </c>
      <c r="C7" s="24">
        <f aca="true" t="shared" si="0" ref="C7:C70">SUM(D7:M7)</f>
        <v>437</v>
      </c>
      <c r="D7" s="25">
        <v>304</v>
      </c>
      <c r="E7" s="25">
        <v>89</v>
      </c>
      <c r="F7" s="25">
        <v>2</v>
      </c>
      <c r="G7" s="25">
        <v>0</v>
      </c>
      <c r="H7" s="25">
        <v>1</v>
      </c>
      <c r="I7" s="25">
        <v>0</v>
      </c>
      <c r="J7" s="25">
        <v>0</v>
      </c>
      <c r="K7" s="25">
        <v>0</v>
      </c>
      <c r="L7" s="25">
        <v>41</v>
      </c>
      <c r="M7" s="25">
        <v>0</v>
      </c>
    </row>
    <row r="8" spans="1:13" s="15" customFormat="1" ht="12.75">
      <c r="A8" s="14" t="s">
        <v>16</v>
      </c>
      <c r="B8" s="14" t="s">
        <v>18</v>
      </c>
      <c r="C8" s="24">
        <f t="shared" si="0"/>
        <v>99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99</v>
      </c>
      <c r="M8" s="25">
        <v>0</v>
      </c>
    </row>
    <row r="9" spans="1:13" s="15" customFormat="1" ht="12.75">
      <c r="A9" s="14" t="s">
        <v>16</v>
      </c>
      <c r="B9" s="14" t="s">
        <v>19</v>
      </c>
      <c r="C9" s="24">
        <f t="shared" si="0"/>
        <v>4800</v>
      </c>
      <c r="D9" s="25">
        <v>4175</v>
      </c>
      <c r="E9" s="25">
        <v>501</v>
      </c>
      <c r="F9" s="25">
        <v>7</v>
      </c>
      <c r="G9" s="25">
        <v>0</v>
      </c>
      <c r="H9" s="25">
        <v>1</v>
      </c>
      <c r="I9" s="25">
        <v>0</v>
      </c>
      <c r="J9" s="25">
        <v>0</v>
      </c>
      <c r="K9" s="25">
        <v>78</v>
      </c>
      <c r="L9" s="25">
        <v>38</v>
      </c>
      <c r="M9" s="25">
        <v>0</v>
      </c>
    </row>
    <row r="10" spans="1:13" s="15" customFormat="1" ht="12.75">
      <c r="A10" s="14" t="s">
        <v>16</v>
      </c>
      <c r="B10" s="14" t="s">
        <v>20</v>
      </c>
      <c r="C10" s="24">
        <f t="shared" si="0"/>
        <v>1056</v>
      </c>
      <c r="D10" s="25">
        <v>719</v>
      </c>
      <c r="E10" s="25">
        <v>172</v>
      </c>
      <c r="F10" s="25">
        <v>14</v>
      </c>
      <c r="G10" s="25">
        <v>1</v>
      </c>
      <c r="H10" s="25">
        <v>1</v>
      </c>
      <c r="I10" s="25">
        <v>0</v>
      </c>
      <c r="J10" s="25">
        <v>0</v>
      </c>
      <c r="K10" s="25">
        <v>0</v>
      </c>
      <c r="L10" s="25">
        <v>144</v>
      </c>
      <c r="M10" s="25">
        <v>5</v>
      </c>
    </row>
    <row r="11" spans="1:13" s="15" customFormat="1" ht="12.75">
      <c r="A11" s="14" t="s">
        <v>16</v>
      </c>
      <c r="B11" s="14" t="s">
        <v>21</v>
      </c>
      <c r="C11" s="24">
        <f t="shared" si="0"/>
        <v>70</v>
      </c>
      <c r="D11" s="25">
        <v>18</v>
      </c>
      <c r="E11" s="25">
        <v>4</v>
      </c>
      <c r="F11" s="25">
        <v>6</v>
      </c>
      <c r="G11" s="25">
        <v>0</v>
      </c>
      <c r="H11" s="25">
        <v>1</v>
      </c>
      <c r="I11" s="25">
        <v>0</v>
      </c>
      <c r="J11" s="25">
        <v>3</v>
      </c>
      <c r="K11" s="25">
        <v>0</v>
      </c>
      <c r="L11" s="25">
        <v>38</v>
      </c>
      <c r="M11" s="25">
        <v>0</v>
      </c>
    </row>
    <row r="12" spans="1:13" s="18" customFormat="1" ht="12.75">
      <c r="A12" s="16" t="s">
        <v>22</v>
      </c>
      <c r="B12" s="17"/>
      <c r="C12" s="26">
        <f t="shared" si="0"/>
        <v>6462</v>
      </c>
      <c r="D12" s="27">
        <f>+D7+D8+D9+D10+D11</f>
        <v>5216</v>
      </c>
      <c r="E12" s="27">
        <f aca="true" t="shared" si="1" ref="E12:M12">+E7+E8+E9+E10+E11</f>
        <v>766</v>
      </c>
      <c r="F12" s="27">
        <f t="shared" si="1"/>
        <v>29</v>
      </c>
      <c r="G12" s="27">
        <f t="shared" si="1"/>
        <v>1</v>
      </c>
      <c r="H12" s="27">
        <f t="shared" si="1"/>
        <v>4</v>
      </c>
      <c r="I12" s="27">
        <f t="shared" si="1"/>
        <v>0</v>
      </c>
      <c r="J12" s="27">
        <f t="shared" si="1"/>
        <v>3</v>
      </c>
      <c r="K12" s="27">
        <f t="shared" si="1"/>
        <v>78</v>
      </c>
      <c r="L12" s="27">
        <f t="shared" si="1"/>
        <v>360</v>
      </c>
      <c r="M12" s="27">
        <f t="shared" si="1"/>
        <v>5</v>
      </c>
    </row>
    <row r="13" spans="1:13" ht="12.75">
      <c r="A13" s="17" t="s">
        <v>23</v>
      </c>
      <c r="B13" s="17" t="s">
        <v>24</v>
      </c>
      <c r="C13" s="8">
        <f t="shared" si="0"/>
        <v>83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82</v>
      </c>
      <c r="M13" s="11">
        <v>0</v>
      </c>
    </row>
    <row r="14" spans="1:13" s="15" customFormat="1" ht="12.75">
      <c r="A14" s="14" t="s">
        <v>23</v>
      </c>
      <c r="B14" s="14" t="s">
        <v>19</v>
      </c>
      <c r="C14" s="24">
        <f t="shared" si="0"/>
        <v>137524</v>
      </c>
      <c r="D14" s="25">
        <v>124368</v>
      </c>
      <c r="E14" s="25">
        <v>12226</v>
      </c>
      <c r="F14" s="25">
        <v>282</v>
      </c>
      <c r="G14" s="25">
        <v>0</v>
      </c>
      <c r="H14" s="25">
        <v>1</v>
      </c>
      <c r="I14" s="25">
        <v>0</v>
      </c>
      <c r="J14" s="25">
        <v>0</v>
      </c>
      <c r="K14" s="25">
        <v>626</v>
      </c>
      <c r="L14" s="25">
        <v>21</v>
      </c>
      <c r="M14" s="25">
        <v>0</v>
      </c>
    </row>
    <row r="15" spans="1:13" s="15" customFormat="1" ht="12.75">
      <c r="A15" s="14" t="s">
        <v>23</v>
      </c>
      <c r="B15" s="14" t="s">
        <v>25</v>
      </c>
      <c r="C15" s="24">
        <f t="shared" si="0"/>
        <v>1566</v>
      </c>
      <c r="D15" s="25">
        <v>1182</v>
      </c>
      <c r="E15" s="25">
        <v>51</v>
      </c>
      <c r="F15" s="25">
        <v>18</v>
      </c>
      <c r="G15" s="25">
        <v>1</v>
      </c>
      <c r="H15" s="25">
        <v>1</v>
      </c>
      <c r="I15" s="25">
        <v>0</v>
      </c>
      <c r="J15" s="25">
        <v>0</v>
      </c>
      <c r="K15" s="25">
        <v>3</v>
      </c>
      <c r="L15" s="25">
        <v>307</v>
      </c>
      <c r="M15" s="25">
        <v>3</v>
      </c>
    </row>
    <row r="16" spans="1:13" s="15" customFormat="1" ht="12.75">
      <c r="A16" s="14" t="s">
        <v>23</v>
      </c>
      <c r="B16" s="20" t="s">
        <v>26</v>
      </c>
      <c r="C16" s="24">
        <f t="shared" si="0"/>
        <v>18</v>
      </c>
      <c r="D16" s="25">
        <v>0</v>
      </c>
      <c r="E16" s="25">
        <v>3</v>
      </c>
      <c r="F16" s="25">
        <v>15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s="18" customFormat="1" ht="12.75">
      <c r="A17" s="16" t="s">
        <v>27</v>
      </c>
      <c r="B17" s="17"/>
      <c r="C17" s="26">
        <f t="shared" si="0"/>
        <v>139191</v>
      </c>
      <c r="D17" s="27">
        <f>+D13+D14+D15+D16</f>
        <v>125550</v>
      </c>
      <c r="E17" s="27">
        <f aca="true" t="shared" si="2" ref="E17:M17">+E13+E14+E15+E16</f>
        <v>12280</v>
      </c>
      <c r="F17" s="27">
        <f t="shared" si="2"/>
        <v>315</v>
      </c>
      <c r="G17" s="27">
        <f t="shared" si="2"/>
        <v>1</v>
      </c>
      <c r="H17" s="27">
        <f t="shared" si="2"/>
        <v>3</v>
      </c>
      <c r="I17" s="27">
        <f t="shared" si="2"/>
        <v>0</v>
      </c>
      <c r="J17" s="27">
        <f t="shared" si="2"/>
        <v>0</v>
      </c>
      <c r="K17" s="27">
        <f t="shared" si="2"/>
        <v>629</v>
      </c>
      <c r="L17" s="27">
        <f t="shared" si="2"/>
        <v>410</v>
      </c>
      <c r="M17" s="27">
        <f t="shared" si="2"/>
        <v>3</v>
      </c>
    </row>
    <row r="18" spans="1:13" s="15" customFormat="1" ht="12.75">
      <c r="A18" s="14" t="s">
        <v>28</v>
      </c>
      <c r="B18" s="14" t="s">
        <v>29</v>
      </c>
      <c r="C18" s="24">
        <f t="shared" si="0"/>
        <v>25521</v>
      </c>
      <c r="D18" s="25">
        <v>23235</v>
      </c>
      <c r="E18" s="25">
        <v>1852</v>
      </c>
      <c r="F18" s="25">
        <v>111</v>
      </c>
      <c r="G18" s="25">
        <v>1</v>
      </c>
      <c r="H18" s="25">
        <v>1</v>
      </c>
      <c r="I18" s="25">
        <v>0</v>
      </c>
      <c r="J18" s="25">
        <v>0</v>
      </c>
      <c r="K18" s="25">
        <v>154</v>
      </c>
      <c r="L18" s="25">
        <v>166</v>
      </c>
      <c r="M18" s="25">
        <v>1</v>
      </c>
    </row>
    <row r="19" spans="1:13" s="18" customFormat="1" ht="12.75">
      <c r="A19" s="16" t="s">
        <v>30</v>
      </c>
      <c r="B19" s="17"/>
      <c r="C19" s="26">
        <f t="shared" si="0"/>
        <v>25521</v>
      </c>
      <c r="D19" s="27">
        <f>+D18</f>
        <v>23235</v>
      </c>
      <c r="E19" s="27">
        <f aca="true" t="shared" si="3" ref="E19:M19">+E18</f>
        <v>1852</v>
      </c>
      <c r="F19" s="27">
        <f t="shared" si="3"/>
        <v>111</v>
      </c>
      <c r="G19" s="27">
        <f t="shared" si="3"/>
        <v>1</v>
      </c>
      <c r="H19" s="27">
        <f t="shared" si="3"/>
        <v>1</v>
      </c>
      <c r="I19" s="27">
        <f t="shared" si="3"/>
        <v>0</v>
      </c>
      <c r="J19" s="27">
        <f t="shared" si="3"/>
        <v>0</v>
      </c>
      <c r="K19" s="27">
        <f t="shared" si="3"/>
        <v>154</v>
      </c>
      <c r="L19" s="27">
        <f t="shared" si="3"/>
        <v>166</v>
      </c>
      <c r="M19" s="27">
        <f t="shared" si="3"/>
        <v>1</v>
      </c>
    </row>
    <row r="20" spans="1:13" s="15" customFormat="1" ht="12.75">
      <c r="A20" s="14" t="s">
        <v>31</v>
      </c>
      <c r="B20" s="14" t="s">
        <v>32</v>
      </c>
      <c r="C20" s="24">
        <f t="shared" si="0"/>
        <v>475</v>
      </c>
      <c r="D20" s="25">
        <v>406</v>
      </c>
      <c r="E20" s="25">
        <v>50</v>
      </c>
      <c r="F20" s="25">
        <v>3</v>
      </c>
      <c r="G20" s="25">
        <v>1</v>
      </c>
      <c r="H20" s="25">
        <v>1</v>
      </c>
      <c r="I20" s="25">
        <v>0</v>
      </c>
      <c r="J20" s="25">
        <v>0</v>
      </c>
      <c r="K20" s="25">
        <v>7</v>
      </c>
      <c r="L20" s="25">
        <v>0</v>
      </c>
      <c r="M20" s="25">
        <v>7</v>
      </c>
    </row>
    <row r="21" spans="1:13" s="15" customFormat="1" ht="12.75">
      <c r="A21" s="14" t="s">
        <v>31</v>
      </c>
      <c r="B21" s="14" t="s">
        <v>33</v>
      </c>
      <c r="C21" s="24">
        <f t="shared" si="0"/>
        <v>6414</v>
      </c>
      <c r="D21" s="25">
        <v>5243</v>
      </c>
      <c r="E21" s="25">
        <v>723</v>
      </c>
      <c r="F21" s="25">
        <v>8</v>
      </c>
      <c r="G21" s="25">
        <v>2</v>
      </c>
      <c r="H21" s="25">
        <v>2</v>
      </c>
      <c r="I21" s="25">
        <v>0</v>
      </c>
      <c r="J21" s="25">
        <v>1</v>
      </c>
      <c r="K21" s="25">
        <v>99</v>
      </c>
      <c r="L21" s="25">
        <v>336</v>
      </c>
      <c r="M21" s="25">
        <v>0</v>
      </c>
    </row>
    <row r="22" spans="1:13" s="15" customFormat="1" ht="12.75">
      <c r="A22" s="14" t="s">
        <v>31</v>
      </c>
      <c r="B22" s="14" t="s">
        <v>34</v>
      </c>
      <c r="C22" s="24">
        <f t="shared" si="0"/>
        <v>1014</v>
      </c>
      <c r="D22" s="25">
        <v>854</v>
      </c>
      <c r="E22" s="25">
        <v>118</v>
      </c>
      <c r="F22" s="25">
        <v>3</v>
      </c>
      <c r="G22" s="25">
        <v>0</v>
      </c>
      <c r="H22" s="25">
        <v>1</v>
      </c>
      <c r="I22" s="25">
        <v>0</v>
      </c>
      <c r="J22" s="25">
        <v>0</v>
      </c>
      <c r="K22" s="25">
        <v>33</v>
      </c>
      <c r="L22" s="25">
        <v>5</v>
      </c>
      <c r="M22" s="25">
        <v>0</v>
      </c>
    </row>
    <row r="23" spans="1:13" s="18" customFormat="1" ht="12.75">
      <c r="A23" s="16" t="s">
        <v>35</v>
      </c>
      <c r="B23" s="17"/>
      <c r="C23" s="26">
        <f t="shared" si="0"/>
        <v>7903</v>
      </c>
      <c r="D23" s="27">
        <f>+D20+D21+D22</f>
        <v>6503</v>
      </c>
      <c r="E23" s="27">
        <f aca="true" t="shared" si="4" ref="E23:M23">+E20+E21+E22</f>
        <v>891</v>
      </c>
      <c r="F23" s="27">
        <f t="shared" si="4"/>
        <v>14</v>
      </c>
      <c r="G23" s="27">
        <f t="shared" si="4"/>
        <v>3</v>
      </c>
      <c r="H23" s="27">
        <f t="shared" si="4"/>
        <v>4</v>
      </c>
      <c r="I23" s="27">
        <f t="shared" si="4"/>
        <v>0</v>
      </c>
      <c r="J23" s="27">
        <f t="shared" si="4"/>
        <v>1</v>
      </c>
      <c r="K23" s="27">
        <f t="shared" si="4"/>
        <v>139</v>
      </c>
      <c r="L23" s="27">
        <f t="shared" si="4"/>
        <v>341</v>
      </c>
      <c r="M23" s="27">
        <f t="shared" si="4"/>
        <v>7</v>
      </c>
    </row>
    <row r="24" spans="1:13" s="15" customFormat="1" ht="12.75">
      <c r="A24" s="14" t="s">
        <v>36</v>
      </c>
      <c r="B24" s="14" t="s">
        <v>37</v>
      </c>
      <c r="C24" s="24">
        <f t="shared" si="0"/>
        <v>567</v>
      </c>
      <c r="D24" s="25">
        <v>459</v>
      </c>
      <c r="E24" s="25">
        <v>67</v>
      </c>
      <c r="F24" s="25">
        <v>10</v>
      </c>
      <c r="G24" s="25">
        <v>1</v>
      </c>
      <c r="H24" s="25">
        <v>1</v>
      </c>
      <c r="I24" s="25">
        <v>0</v>
      </c>
      <c r="J24" s="25">
        <v>0</v>
      </c>
      <c r="K24" s="25">
        <v>9</v>
      </c>
      <c r="L24" s="25">
        <v>17</v>
      </c>
      <c r="M24" s="25">
        <v>3</v>
      </c>
    </row>
    <row r="25" spans="1:13" s="15" customFormat="1" ht="12.75">
      <c r="A25" s="14" t="s">
        <v>36</v>
      </c>
      <c r="B25" s="14" t="s">
        <v>38</v>
      </c>
      <c r="C25" s="24">
        <f t="shared" si="0"/>
        <v>141</v>
      </c>
      <c r="D25" s="25">
        <v>15</v>
      </c>
      <c r="E25" s="25">
        <v>25</v>
      </c>
      <c r="F25" s="25">
        <v>0</v>
      </c>
      <c r="G25" s="25">
        <v>0</v>
      </c>
      <c r="H25" s="25">
        <v>1</v>
      </c>
      <c r="I25" s="25">
        <v>0</v>
      </c>
      <c r="J25" s="25">
        <v>0</v>
      </c>
      <c r="K25" s="25">
        <v>0</v>
      </c>
      <c r="L25" s="25">
        <v>100</v>
      </c>
      <c r="M25" s="25">
        <v>0</v>
      </c>
    </row>
    <row r="26" spans="1:13" s="15" customFormat="1" ht="12.75">
      <c r="A26" s="14" t="s">
        <v>36</v>
      </c>
      <c r="B26" s="14" t="s">
        <v>39</v>
      </c>
      <c r="C26" s="24">
        <f t="shared" si="0"/>
        <v>9816</v>
      </c>
      <c r="D26" s="25">
        <v>8500</v>
      </c>
      <c r="E26" s="25">
        <v>670</v>
      </c>
      <c r="F26" s="25">
        <v>219</v>
      </c>
      <c r="G26" s="25">
        <v>0</v>
      </c>
      <c r="H26" s="25">
        <v>1</v>
      </c>
      <c r="I26" s="25">
        <v>0</v>
      </c>
      <c r="J26" s="25">
        <v>0</v>
      </c>
      <c r="K26" s="25">
        <v>112</v>
      </c>
      <c r="L26" s="25">
        <v>112</v>
      </c>
      <c r="M26" s="25">
        <v>202</v>
      </c>
    </row>
    <row r="27" spans="1:13" s="15" customFormat="1" ht="12.75">
      <c r="A27" s="14" t="s">
        <v>36</v>
      </c>
      <c r="B27" s="20" t="s">
        <v>26</v>
      </c>
      <c r="C27" s="8">
        <f t="shared" si="0"/>
        <v>1</v>
      </c>
      <c r="D27" s="11">
        <v>0</v>
      </c>
      <c r="E27" s="11">
        <v>0</v>
      </c>
      <c r="F27" s="11">
        <v>1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18" customFormat="1" ht="12.75">
      <c r="A28" s="16" t="s">
        <v>40</v>
      </c>
      <c r="B28" s="17"/>
      <c r="C28" s="26">
        <f t="shared" si="0"/>
        <v>10525</v>
      </c>
      <c r="D28" s="27">
        <f>+D24+D25+D26+D27</f>
        <v>8974</v>
      </c>
      <c r="E28" s="27">
        <f aca="true" t="shared" si="5" ref="E28:M28">+E24+E25+E26+E27</f>
        <v>762</v>
      </c>
      <c r="F28" s="27">
        <f t="shared" si="5"/>
        <v>230</v>
      </c>
      <c r="G28" s="27">
        <f t="shared" si="5"/>
        <v>1</v>
      </c>
      <c r="H28" s="27">
        <f t="shared" si="5"/>
        <v>3</v>
      </c>
      <c r="I28" s="27">
        <f t="shared" si="5"/>
        <v>0</v>
      </c>
      <c r="J28" s="27">
        <f t="shared" si="5"/>
        <v>0</v>
      </c>
      <c r="K28" s="27">
        <f t="shared" si="5"/>
        <v>121</v>
      </c>
      <c r="L28" s="27">
        <f t="shared" si="5"/>
        <v>229</v>
      </c>
      <c r="M28" s="27">
        <f t="shared" si="5"/>
        <v>205</v>
      </c>
    </row>
    <row r="29" spans="1:13" s="15" customFormat="1" ht="12.75">
      <c r="A29" s="14" t="s">
        <v>41</v>
      </c>
      <c r="B29" s="14" t="s">
        <v>21</v>
      </c>
      <c r="C29" s="24">
        <f t="shared" si="0"/>
        <v>76</v>
      </c>
      <c r="D29" s="25">
        <v>13</v>
      </c>
      <c r="E29" s="25">
        <v>2</v>
      </c>
      <c r="F29" s="25">
        <v>4</v>
      </c>
      <c r="G29" s="25">
        <v>0</v>
      </c>
      <c r="H29" s="25">
        <v>1</v>
      </c>
      <c r="I29" s="25">
        <v>0</v>
      </c>
      <c r="J29" s="25">
        <v>5</v>
      </c>
      <c r="K29" s="25">
        <v>0</v>
      </c>
      <c r="L29" s="25">
        <v>51</v>
      </c>
      <c r="M29" s="25">
        <v>0</v>
      </c>
    </row>
    <row r="30" spans="1:13" ht="12.75">
      <c r="A30" s="17" t="s">
        <v>41</v>
      </c>
      <c r="B30" s="17" t="s">
        <v>42</v>
      </c>
      <c r="C30" s="30">
        <f t="shared" si="0"/>
        <v>79</v>
      </c>
      <c r="D30" s="31">
        <v>5</v>
      </c>
      <c r="E30" s="31">
        <v>0</v>
      </c>
      <c r="F30" s="31">
        <v>0</v>
      </c>
      <c r="G30" s="31">
        <v>0</v>
      </c>
      <c r="H30" s="31">
        <v>1</v>
      </c>
      <c r="I30" s="31">
        <v>0</v>
      </c>
      <c r="J30" s="31">
        <v>0</v>
      </c>
      <c r="K30" s="31">
        <v>2</v>
      </c>
      <c r="L30" s="31">
        <v>71</v>
      </c>
      <c r="M30" s="31">
        <v>0</v>
      </c>
    </row>
    <row r="31" spans="1:13" s="15" customFormat="1" ht="12.75">
      <c r="A31" s="14" t="s">
        <v>41</v>
      </c>
      <c r="B31" s="14" t="s">
        <v>19</v>
      </c>
      <c r="C31" s="24">
        <f t="shared" si="0"/>
        <v>12428</v>
      </c>
      <c r="D31" s="25">
        <v>10593</v>
      </c>
      <c r="E31" s="25">
        <v>1576</v>
      </c>
      <c r="F31" s="25">
        <v>31</v>
      </c>
      <c r="G31" s="25">
        <v>0</v>
      </c>
      <c r="H31" s="25">
        <v>1</v>
      </c>
      <c r="I31" s="25">
        <v>0</v>
      </c>
      <c r="J31" s="25">
        <v>0</v>
      </c>
      <c r="K31" s="25">
        <v>134</v>
      </c>
      <c r="L31" s="25">
        <v>93</v>
      </c>
      <c r="M31" s="25">
        <v>0</v>
      </c>
    </row>
    <row r="32" spans="1:13" s="15" customFormat="1" ht="12.75">
      <c r="A32" s="14" t="s">
        <v>41</v>
      </c>
      <c r="B32" s="14" t="s">
        <v>43</v>
      </c>
      <c r="C32" s="24">
        <f t="shared" si="0"/>
        <v>395</v>
      </c>
      <c r="D32" s="25">
        <v>324</v>
      </c>
      <c r="E32" s="25">
        <v>70</v>
      </c>
      <c r="F32" s="25">
        <v>0</v>
      </c>
      <c r="G32" s="25">
        <v>0</v>
      </c>
      <c r="H32" s="25">
        <v>1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</row>
    <row r="33" spans="1:13" s="15" customFormat="1" ht="12.75">
      <c r="A33" s="14" t="s">
        <v>41</v>
      </c>
      <c r="B33" s="14" t="s">
        <v>44</v>
      </c>
      <c r="C33" s="8">
        <f t="shared" si="0"/>
        <v>2945</v>
      </c>
      <c r="D33" s="11">
        <v>2662</v>
      </c>
      <c r="E33" s="11">
        <v>135</v>
      </c>
      <c r="F33" s="11">
        <v>18</v>
      </c>
      <c r="G33" s="11">
        <v>1</v>
      </c>
      <c r="H33" s="11">
        <v>1</v>
      </c>
      <c r="I33" s="11">
        <v>0</v>
      </c>
      <c r="J33" s="11">
        <v>0</v>
      </c>
      <c r="K33" s="11">
        <v>19</v>
      </c>
      <c r="L33" s="11">
        <v>109</v>
      </c>
      <c r="M33" s="11">
        <v>0</v>
      </c>
    </row>
    <row r="34" spans="1:13" s="15" customFormat="1" ht="12.75">
      <c r="A34" s="14" t="s">
        <v>41</v>
      </c>
      <c r="B34" s="14" t="s">
        <v>45</v>
      </c>
      <c r="C34" s="24">
        <f t="shared" si="0"/>
        <v>2839</v>
      </c>
      <c r="D34" s="25">
        <v>2242</v>
      </c>
      <c r="E34" s="25">
        <v>394</v>
      </c>
      <c r="F34" s="25">
        <v>31</v>
      </c>
      <c r="G34" s="25">
        <v>0</v>
      </c>
      <c r="H34" s="25">
        <v>2</v>
      </c>
      <c r="I34" s="25">
        <v>0</v>
      </c>
      <c r="J34" s="25">
        <v>0</v>
      </c>
      <c r="K34" s="25">
        <v>0</v>
      </c>
      <c r="L34" s="25">
        <v>170</v>
      </c>
      <c r="M34" s="25">
        <v>0</v>
      </c>
    </row>
    <row r="35" spans="1:13" s="18" customFormat="1" ht="12.75">
      <c r="A35" s="16" t="s">
        <v>46</v>
      </c>
      <c r="B35" s="17"/>
      <c r="C35" s="26">
        <f t="shared" si="0"/>
        <v>18762</v>
      </c>
      <c r="D35" s="27">
        <f>+D29+D30+D31+D32+D33+D34</f>
        <v>15839</v>
      </c>
      <c r="E35" s="27">
        <f aca="true" t="shared" si="6" ref="E35:M35">+E29+E30+E31+E32+E33+E34</f>
        <v>2177</v>
      </c>
      <c r="F35" s="27">
        <f t="shared" si="6"/>
        <v>84</v>
      </c>
      <c r="G35" s="27">
        <f t="shared" si="6"/>
        <v>1</v>
      </c>
      <c r="H35" s="27">
        <f t="shared" si="6"/>
        <v>7</v>
      </c>
      <c r="I35" s="27">
        <f t="shared" si="6"/>
        <v>0</v>
      </c>
      <c r="J35" s="27">
        <f t="shared" si="6"/>
        <v>5</v>
      </c>
      <c r="K35" s="27">
        <f t="shared" si="6"/>
        <v>155</v>
      </c>
      <c r="L35" s="27">
        <f t="shared" si="6"/>
        <v>494</v>
      </c>
      <c r="M35" s="27">
        <f t="shared" si="6"/>
        <v>0</v>
      </c>
    </row>
    <row r="36" spans="1:13" ht="12.75">
      <c r="A36" s="17" t="s">
        <v>47</v>
      </c>
      <c r="B36" s="17" t="s">
        <v>42</v>
      </c>
      <c r="C36" s="30">
        <f t="shared" si="0"/>
        <v>419</v>
      </c>
      <c r="D36" s="31">
        <v>271</v>
      </c>
      <c r="E36" s="31">
        <v>32</v>
      </c>
      <c r="F36" s="31">
        <v>20</v>
      </c>
      <c r="G36" s="31">
        <v>0</v>
      </c>
      <c r="H36" s="31">
        <v>1</v>
      </c>
      <c r="I36" s="31">
        <v>0</v>
      </c>
      <c r="J36" s="31">
        <v>0</v>
      </c>
      <c r="K36" s="31">
        <v>15</v>
      </c>
      <c r="L36" s="31">
        <v>80</v>
      </c>
      <c r="M36" s="31">
        <v>0</v>
      </c>
    </row>
    <row r="37" spans="1:13" s="15" customFormat="1" ht="12.75">
      <c r="A37" s="14" t="s">
        <v>47</v>
      </c>
      <c r="B37" s="14" t="s">
        <v>48</v>
      </c>
      <c r="C37" s="24">
        <f t="shared" si="0"/>
        <v>216</v>
      </c>
      <c r="D37" s="25">
        <v>97</v>
      </c>
      <c r="E37" s="25">
        <v>29</v>
      </c>
      <c r="F37" s="25">
        <v>0</v>
      </c>
      <c r="G37" s="25">
        <v>0</v>
      </c>
      <c r="H37" s="25">
        <v>1</v>
      </c>
      <c r="I37" s="25">
        <v>0</v>
      </c>
      <c r="J37" s="25">
        <v>0</v>
      </c>
      <c r="K37" s="25">
        <v>0</v>
      </c>
      <c r="L37" s="25">
        <v>89</v>
      </c>
      <c r="M37" s="25">
        <v>0</v>
      </c>
    </row>
    <row r="38" spans="1:13" s="15" customFormat="1" ht="12.75">
      <c r="A38" s="14" t="s">
        <v>47</v>
      </c>
      <c r="B38" s="14" t="s">
        <v>50</v>
      </c>
      <c r="C38" s="24">
        <f t="shared" si="0"/>
        <v>323</v>
      </c>
      <c r="D38" s="25">
        <v>190</v>
      </c>
      <c r="E38" s="25">
        <v>55</v>
      </c>
      <c r="F38" s="25">
        <v>0</v>
      </c>
      <c r="G38" s="25">
        <v>0</v>
      </c>
      <c r="H38" s="25">
        <v>1</v>
      </c>
      <c r="I38" s="25">
        <v>0</v>
      </c>
      <c r="J38" s="25">
        <v>0</v>
      </c>
      <c r="K38" s="25">
        <v>0</v>
      </c>
      <c r="L38" s="25">
        <v>77</v>
      </c>
      <c r="M38" s="25">
        <v>0</v>
      </c>
    </row>
    <row r="39" spans="1:13" s="15" customFormat="1" ht="12.75">
      <c r="A39" s="14" t="s">
        <v>47</v>
      </c>
      <c r="B39" s="14" t="s">
        <v>45</v>
      </c>
      <c r="C39" s="24">
        <f t="shared" si="0"/>
        <v>2</v>
      </c>
      <c r="D39" s="25">
        <v>0</v>
      </c>
      <c r="E39" s="25">
        <v>0</v>
      </c>
      <c r="F39" s="25">
        <v>1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1</v>
      </c>
      <c r="M39" s="25">
        <v>0</v>
      </c>
    </row>
    <row r="40" spans="1:14" s="15" customFormat="1" ht="12.75">
      <c r="A40" s="14" t="s">
        <v>47</v>
      </c>
      <c r="B40" s="14" t="s">
        <v>49</v>
      </c>
      <c r="C40" s="24">
        <f t="shared" si="0"/>
        <v>195</v>
      </c>
      <c r="D40" s="25">
        <v>130</v>
      </c>
      <c r="E40" s="25">
        <v>26</v>
      </c>
      <c r="F40" s="25">
        <v>0</v>
      </c>
      <c r="G40" s="25">
        <v>0</v>
      </c>
      <c r="H40" s="25">
        <v>1</v>
      </c>
      <c r="I40" s="25">
        <v>0</v>
      </c>
      <c r="J40" s="25">
        <v>0</v>
      </c>
      <c r="K40" s="25">
        <v>0</v>
      </c>
      <c r="L40" s="25">
        <v>38</v>
      </c>
      <c r="M40" s="25">
        <v>0</v>
      </c>
      <c r="N40" s="25"/>
    </row>
    <row r="41" spans="1:13" s="15" customFormat="1" ht="12.75">
      <c r="A41" s="14" t="s">
        <v>47</v>
      </c>
      <c r="B41" s="14" t="s">
        <v>19</v>
      </c>
      <c r="C41" s="24">
        <f t="shared" si="0"/>
        <v>4115</v>
      </c>
      <c r="D41" s="25">
        <v>3508</v>
      </c>
      <c r="E41" s="25">
        <v>505</v>
      </c>
      <c r="F41" s="25">
        <v>5</v>
      </c>
      <c r="G41" s="25">
        <v>0</v>
      </c>
      <c r="H41" s="25">
        <v>1</v>
      </c>
      <c r="I41" s="25">
        <v>0</v>
      </c>
      <c r="J41" s="25">
        <v>0</v>
      </c>
      <c r="K41" s="25">
        <v>91</v>
      </c>
      <c r="L41" s="25">
        <v>5</v>
      </c>
      <c r="M41" s="25">
        <v>0</v>
      </c>
    </row>
    <row r="42" spans="1:13" s="18" customFormat="1" ht="12.75">
      <c r="A42" s="16" t="s">
        <v>51</v>
      </c>
      <c r="B42" s="17"/>
      <c r="C42" s="26">
        <f t="shared" si="0"/>
        <v>5270</v>
      </c>
      <c r="D42" s="27">
        <f>+D36+D37+D38+D39+D40+D41</f>
        <v>4196</v>
      </c>
      <c r="E42" s="27">
        <f aca="true" t="shared" si="7" ref="E42:M42">+E36+E37+E38+E39+E40+E41</f>
        <v>647</v>
      </c>
      <c r="F42" s="27">
        <f t="shared" si="7"/>
        <v>26</v>
      </c>
      <c r="G42" s="27">
        <f t="shared" si="7"/>
        <v>0</v>
      </c>
      <c r="H42" s="27">
        <f t="shared" si="7"/>
        <v>5</v>
      </c>
      <c r="I42" s="27">
        <f t="shared" si="7"/>
        <v>0</v>
      </c>
      <c r="J42" s="27">
        <f t="shared" si="7"/>
        <v>0</v>
      </c>
      <c r="K42" s="27">
        <f t="shared" si="7"/>
        <v>106</v>
      </c>
      <c r="L42" s="27">
        <f t="shared" si="7"/>
        <v>290</v>
      </c>
      <c r="M42" s="27">
        <f t="shared" si="7"/>
        <v>0</v>
      </c>
    </row>
    <row r="43" spans="1:13" s="15" customFormat="1" ht="12.75">
      <c r="A43" s="14" t="s">
        <v>52</v>
      </c>
      <c r="B43" s="14" t="s">
        <v>21</v>
      </c>
      <c r="C43" s="24">
        <f t="shared" si="0"/>
        <v>155</v>
      </c>
      <c r="D43" s="25">
        <v>40</v>
      </c>
      <c r="E43" s="25">
        <v>13</v>
      </c>
      <c r="F43" s="25">
        <v>10</v>
      </c>
      <c r="G43" s="25">
        <v>0</v>
      </c>
      <c r="H43" s="25">
        <v>1</v>
      </c>
      <c r="I43" s="25">
        <v>0</v>
      </c>
      <c r="J43" s="25">
        <v>4</v>
      </c>
      <c r="K43" s="25">
        <v>0</v>
      </c>
      <c r="L43" s="25">
        <v>0</v>
      </c>
      <c r="M43" s="25">
        <v>87</v>
      </c>
    </row>
    <row r="44" spans="1:13" s="15" customFormat="1" ht="12.75">
      <c r="A44" s="14" t="s">
        <v>52</v>
      </c>
      <c r="B44" s="14" t="s">
        <v>19</v>
      </c>
      <c r="C44" s="24">
        <f t="shared" si="0"/>
        <v>1575</v>
      </c>
      <c r="D44" s="25">
        <v>1269</v>
      </c>
      <c r="E44" s="25">
        <v>179</v>
      </c>
      <c r="F44" s="25">
        <v>3</v>
      </c>
      <c r="G44" s="25">
        <v>0</v>
      </c>
      <c r="H44" s="25">
        <v>1</v>
      </c>
      <c r="I44" s="25">
        <v>0</v>
      </c>
      <c r="J44" s="25">
        <v>0</v>
      </c>
      <c r="K44" s="25">
        <v>67</v>
      </c>
      <c r="L44" s="25">
        <v>56</v>
      </c>
      <c r="M44" s="25">
        <v>0</v>
      </c>
    </row>
    <row r="45" spans="1:13" s="15" customFormat="1" ht="12.75">
      <c r="A45" s="14" t="s">
        <v>52</v>
      </c>
      <c r="B45" s="14" t="s">
        <v>45</v>
      </c>
      <c r="C45" s="24">
        <f t="shared" si="0"/>
        <v>108</v>
      </c>
      <c r="D45" s="25">
        <v>29</v>
      </c>
      <c r="E45" s="25">
        <v>8</v>
      </c>
      <c r="F45" s="25">
        <v>16</v>
      </c>
      <c r="G45" s="25">
        <v>0</v>
      </c>
      <c r="H45" s="25">
        <v>2</v>
      </c>
      <c r="I45" s="25">
        <v>0</v>
      </c>
      <c r="J45" s="25">
        <v>0</v>
      </c>
      <c r="K45" s="25">
        <v>0</v>
      </c>
      <c r="L45" s="25">
        <v>53</v>
      </c>
      <c r="M45" s="25">
        <v>0</v>
      </c>
    </row>
    <row r="46" spans="1:13" s="15" customFormat="1" ht="12.75">
      <c r="A46" s="14" t="s">
        <v>52</v>
      </c>
      <c r="B46" s="14" t="s">
        <v>19</v>
      </c>
      <c r="C46" s="24">
        <f t="shared" si="0"/>
        <v>2291</v>
      </c>
      <c r="D46" s="25">
        <v>1993</v>
      </c>
      <c r="E46" s="25">
        <v>245</v>
      </c>
      <c r="F46" s="25">
        <v>2</v>
      </c>
      <c r="G46" s="25">
        <v>0</v>
      </c>
      <c r="H46" s="25">
        <v>1</v>
      </c>
      <c r="I46" s="25">
        <v>0</v>
      </c>
      <c r="J46" s="25">
        <v>0</v>
      </c>
      <c r="K46" s="25">
        <v>44</v>
      </c>
      <c r="L46" s="25">
        <v>6</v>
      </c>
      <c r="M46" s="25">
        <v>0</v>
      </c>
    </row>
    <row r="47" spans="1:13" s="15" customFormat="1" ht="12.75">
      <c r="A47" s="14" t="s">
        <v>52</v>
      </c>
      <c r="B47" s="14" t="s">
        <v>19</v>
      </c>
      <c r="C47" s="24">
        <f t="shared" si="0"/>
        <v>973</v>
      </c>
      <c r="D47" s="25">
        <v>760</v>
      </c>
      <c r="E47" s="25">
        <v>108</v>
      </c>
      <c r="F47" s="25">
        <v>1</v>
      </c>
      <c r="G47" s="25">
        <v>0</v>
      </c>
      <c r="H47" s="25">
        <v>1</v>
      </c>
      <c r="I47" s="25">
        <v>0</v>
      </c>
      <c r="J47" s="25">
        <v>0</v>
      </c>
      <c r="K47" s="25">
        <v>25</v>
      </c>
      <c r="L47" s="25">
        <v>78</v>
      </c>
      <c r="M47" s="25">
        <v>0</v>
      </c>
    </row>
    <row r="48" spans="1:13" s="18" customFormat="1" ht="12.75">
      <c r="A48" s="16" t="s">
        <v>53</v>
      </c>
      <c r="B48" s="17"/>
      <c r="C48" s="26">
        <f t="shared" si="0"/>
        <v>5102</v>
      </c>
      <c r="D48" s="27">
        <f>+D43+D44+D45+D46+D47</f>
        <v>4091</v>
      </c>
      <c r="E48" s="27">
        <f aca="true" t="shared" si="8" ref="E48:M48">+E43+E44+E45+E46+E47</f>
        <v>553</v>
      </c>
      <c r="F48" s="27">
        <f t="shared" si="8"/>
        <v>32</v>
      </c>
      <c r="G48" s="27">
        <f t="shared" si="8"/>
        <v>0</v>
      </c>
      <c r="H48" s="27">
        <f t="shared" si="8"/>
        <v>6</v>
      </c>
      <c r="I48" s="27">
        <f t="shared" si="8"/>
        <v>0</v>
      </c>
      <c r="J48" s="27">
        <f t="shared" si="8"/>
        <v>4</v>
      </c>
      <c r="K48" s="27">
        <f t="shared" si="8"/>
        <v>136</v>
      </c>
      <c r="L48" s="27">
        <f t="shared" si="8"/>
        <v>193</v>
      </c>
      <c r="M48" s="27">
        <f t="shared" si="8"/>
        <v>87</v>
      </c>
    </row>
    <row r="49" spans="1:13" s="15" customFormat="1" ht="12.75">
      <c r="A49" s="14" t="s">
        <v>54</v>
      </c>
      <c r="B49" s="14" t="s">
        <v>19</v>
      </c>
      <c r="C49" s="24">
        <f t="shared" si="0"/>
        <v>4705</v>
      </c>
      <c r="D49" s="25">
        <v>3948</v>
      </c>
      <c r="E49" s="25">
        <v>514</v>
      </c>
      <c r="F49" s="25">
        <v>5</v>
      </c>
      <c r="G49" s="25">
        <v>0</v>
      </c>
      <c r="H49" s="25">
        <v>1</v>
      </c>
      <c r="I49" s="25">
        <v>0</v>
      </c>
      <c r="J49" s="25">
        <v>0</v>
      </c>
      <c r="K49" s="25">
        <v>93</v>
      </c>
      <c r="L49" s="25">
        <v>144</v>
      </c>
      <c r="M49" s="25">
        <v>0</v>
      </c>
    </row>
    <row r="50" spans="1:13" s="18" customFormat="1" ht="12.75">
      <c r="A50" s="16" t="s">
        <v>55</v>
      </c>
      <c r="B50" s="17"/>
      <c r="C50" s="26">
        <f t="shared" si="0"/>
        <v>4705</v>
      </c>
      <c r="D50" s="27">
        <f>+D49</f>
        <v>3948</v>
      </c>
      <c r="E50" s="27">
        <f aca="true" t="shared" si="9" ref="E50:M50">+E49</f>
        <v>514</v>
      </c>
      <c r="F50" s="27">
        <f t="shared" si="9"/>
        <v>5</v>
      </c>
      <c r="G50" s="27">
        <f t="shared" si="9"/>
        <v>0</v>
      </c>
      <c r="H50" s="27">
        <f t="shared" si="9"/>
        <v>1</v>
      </c>
      <c r="I50" s="27">
        <f t="shared" si="9"/>
        <v>0</v>
      </c>
      <c r="J50" s="27">
        <f t="shared" si="9"/>
        <v>0</v>
      </c>
      <c r="K50" s="27">
        <f t="shared" si="9"/>
        <v>93</v>
      </c>
      <c r="L50" s="27">
        <f t="shared" si="9"/>
        <v>144</v>
      </c>
      <c r="M50" s="27">
        <f t="shared" si="9"/>
        <v>0</v>
      </c>
    </row>
    <row r="51" spans="1:13" s="15" customFormat="1" ht="12.75">
      <c r="A51" s="21" t="s">
        <v>56</v>
      </c>
      <c r="B51" s="20" t="s">
        <v>57</v>
      </c>
      <c r="C51" s="24">
        <f t="shared" si="0"/>
        <v>10792</v>
      </c>
      <c r="D51" s="25">
        <v>9787</v>
      </c>
      <c r="E51" s="25">
        <v>939</v>
      </c>
      <c r="F51" s="25">
        <v>0</v>
      </c>
      <c r="G51" s="25">
        <v>1</v>
      </c>
      <c r="H51" s="25">
        <v>1</v>
      </c>
      <c r="I51" s="25">
        <v>0</v>
      </c>
      <c r="J51" s="25">
        <v>0</v>
      </c>
      <c r="K51" s="25">
        <v>60</v>
      </c>
      <c r="L51" s="25">
        <v>4</v>
      </c>
      <c r="M51" s="25">
        <v>0</v>
      </c>
    </row>
    <row r="52" spans="1:13" s="18" customFormat="1" ht="12.75">
      <c r="A52" s="16" t="s">
        <v>58</v>
      </c>
      <c r="B52" s="17"/>
      <c r="C52" s="26">
        <f t="shared" si="0"/>
        <v>10792</v>
      </c>
      <c r="D52" s="27">
        <f>+D51</f>
        <v>9787</v>
      </c>
      <c r="E52" s="27">
        <f aca="true" t="shared" si="10" ref="E52:M52">+E51</f>
        <v>939</v>
      </c>
      <c r="F52" s="27">
        <f t="shared" si="10"/>
        <v>0</v>
      </c>
      <c r="G52" s="27">
        <f t="shared" si="10"/>
        <v>1</v>
      </c>
      <c r="H52" s="27">
        <f t="shared" si="10"/>
        <v>1</v>
      </c>
      <c r="I52" s="27">
        <f t="shared" si="10"/>
        <v>0</v>
      </c>
      <c r="J52" s="27">
        <f t="shared" si="10"/>
        <v>0</v>
      </c>
      <c r="K52" s="27">
        <f t="shared" si="10"/>
        <v>60</v>
      </c>
      <c r="L52" s="27">
        <f t="shared" si="10"/>
        <v>4</v>
      </c>
      <c r="M52" s="27">
        <f t="shared" si="10"/>
        <v>0</v>
      </c>
    </row>
    <row r="53" spans="1:13" s="15" customFormat="1" ht="12.75">
      <c r="A53" s="14" t="s">
        <v>59</v>
      </c>
      <c r="B53" s="14" t="s">
        <v>60</v>
      </c>
      <c r="C53" s="24">
        <f t="shared" si="0"/>
        <v>271</v>
      </c>
      <c r="D53" s="25">
        <v>240</v>
      </c>
      <c r="E53" s="25">
        <v>29</v>
      </c>
      <c r="F53" s="25">
        <v>1</v>
      </c>
      <c r="G53" s="25">
        <v>0</v>
      </c>
      <c r="H53" s="25">
        <v>1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</row>
    <row r="54" spans="1:13" s="15" customFormat="1" ht="12.75">
      <c r="A54" s="14" t="s">
        <v>59</v>
      </c>
      <c r="B54" s="14" t="s">
        <v>61</v>
      </c>
      <c r="C54" s="24">
        <f t="shared" si="0"/>
        <v>1047</v>
      </c>
      <c r="D54" s="25">
        <v>737</v>
      </c>
      <c r="E54" s="25">
        <v>200</v>
      </c>
      <c r="F54" s="25">
        <v>2</v>
      </c>
      <c r="G54" s="25">
        <v>0</v>
      </c>
      <c r="H54" s="25">
        <v>1</v>
      </c>
      <c r="I54" s="25">
        <v>0</v>
      </c>
      <c r="J54" s="25">
        <v>0</v>
      </c>
      <c r="K54" s="25">
        <v>107</v>
      </c>
      <c r="L54" s="25">
        <v>0</v>
      </c>
      <c r="M54" s="25">
        <v>0</v>
      </c>
    </row>
    <row r="55" spans="1:13" s="15" customFormat="1" ht="12.75">
      <c r="A55" s="14" t="s">
        <v>59</v>
      </c>
      <c r="B55" s="14" t="s">
        <v>19</v>
      </c>
      <c r="C55" s="24">
        <f t="shared" si="0"/>
        <v>9178</v>
      </c>
      <c r="D55" s="25">
        <v>8048</v>
      </c>
      <c r="E55" s="25">
        <v>910</v>
      </c>
      <c r="F55" s="25">
        <v>25</v>
      </c>
      <c r="G55" s="25">
        <v>0</v>
      </c>
      <c r="H55" s="25">
        <v>1</v>
      </c>
      <c r="I55" s="25">
        <v>0</v>
      </c>
      <c r="J55" s="25">
        <v>0</v>
      </c>
      <c r="K55" s="25">
        <v>135</v>
      </c>
      <c r="L55" s="25">
        <v>59</v>
      </c>
      <c r="M55" s="25">
        <v>0</v>
      </c>
    </row>
    <row r="56" spans="1:13" s="15" customFormat="1" ht="12.75">
      <c r="A56" s="14" t="s">
        <v>59</v>
      </c>
      <c r="B56" s="14" t="s">
        <v>19</v>
      </c>
      <c r="C56" s="24">
        <f t="shared" si="0"/>
        <v>1832</v>
      </c>
      <c r="D56" s="25">
        <v>1471</v>
      </c>
      <c r="E56" s="25">
        <v>251</v>
      </c>
      <c r="F56" s="25">
        <v>2</v>
      </c>
      <c r="G56" s="25">
        <v>0</v>
      </c>
      <c r="H56" s="25">
        <v>1</v>
      </c>
      <c r="I56" s="25">
        <v>0</v>
      </c>
      <c r="J56" s="25">
        <v>0</v>
      </c>
      <c r="K56" s="25">
        <v>36</v>
      </c>
      <c r="L56" s="25">
        <v>71</v>
      </c>
      <c r="M56" s="25">
        <v>0</v>
      </c>
    </row>
    <row r="57" spans="1:13" s="15" customFormat="1" ht="12.75">
      <c r="A57" s="14" t="s">
        <v>59</v>
      </c>
      <c r="B57" s="14" t="s">
        <v>62</v>
      </c>
      <c r="C57" s="24">
        <f t="shared" si="0"/>
        <v>124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3</v>
      </c>
      <c r="L57" s="25">
        <v>121</v>
      </c>
      <c r="M57" s="25">
        <v>0</v>
      </c>
    </row>
    <row r="58" spans="1:13" s="15" customFormat="1" ht="12.75">
      <c r="A58" s="14" t="s">
        <v>59</v>
      </c>
      <c r="B58" s="14" t="s">
        <v>19</v>
      </c>
      <c r="C58" s="24">
        <f t="shared" si="0"/>
        <v>1077</v>
      </c>
      <c r="D58" s="25">
        <v>919</v>
      </c>
      <c r="E58" s="25">
        <v>119</v>
      </c>
      <c r="F58" s="25">
        <v>2</v>
      </c>
      <c r="G58" s="25">
        <v>0</v>
      </c>
      <c r="H58" s="25">
        <v>11</v>
      </c>
      <c r="I58" s="25">
        <v>0</v>
      </c>
      <c r="J58" s="25">
        <v>0</v>
      </c>
      <c r="K58" s="25">
        <v>22</v>
      </c>
      <c r="L58" s="25">
        <v>4</v>
      </c>
      <c r="M58" s="25">
        <v>0</v>
      </c>
    </row>
    <row r="59" spans="1:13" s="15" customFormat="1" ht="12.75">
      <c r="A59" s="14" t="s">
        <v>59</v>
      </c>
      <c r="B59" s="20" t="s">
        <v>26</v>
      </c>
      <c r="C59" s="24">
        <f t="shared" si="0"/>
        <v>1</v>
      </c>
      <c r="D59" s="25">
        <v>0</v>
      </c>
      <c r="E59" s="25">
        <v>1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</row>
    <row r="60" spans="1:13" s="18" customFormat="1" ht="12.75">
      <c r="A60" s="16" t="s">
        <v>63</v>
      </c>
      <c r="B60" s="17"/>
      <c r="C60" s="26">
        <f t="shared" si="0"/>
        <v>13530</v>
      </c>
      <c r="D60" s="27">
        <f>+D53+D54+D55+D56+D57+D58+D59</f>
        <v>11415</v>
      </c>
      <c r="E60" s="27">
        <f aca="true" t="shared" si="11" ref="E60:M60">+E53+E54+E55+E56+E57+E58+E59</f>
        <v>1510</v>
      </c>
      <c r="F60" s="27">
        <f t="shared" si="11"/>
        <v>32</v>
      </c>
      <c r="G60" s="27">
        <f t="shared" si="11"/>
        <v>0</v>
      </c>
      <c r="H60" s="27">
        <f t="shared" si="11"/>
        <v>15</v>
      </c>
      <c r="I60" s="27">
        <f t="shared" si="11"/>
        <v>0</v>
      </c>
      <c r="J60" s="27">
        <f t="shared" si="11"/>
        <v>0</v>
      </c>
      <c r="K60" s="27">
        <f t="shared" si="11"/>
        <v>303</v>
      </c>
      <c r="L60" s="27">
        <f t="shared" si="11"/>
        <v>255</v>
      </c>
      <c r="M60" s="27">
        <f t="shared" si="11"/>
        <v>0</v>
      </c>
    </row>
    <row r="61" spans="1:13" s="15" customFormat="1" ht="12.75">
      <c r="A61" s="14" t="s">
        <v>64</v>
      </c>
      <c r="B61" s="14" t="s">
        <v>65</v>
      </c>
      <c r="C61" s="24">
        <f t="shared" si="0"/>
        <v>640</v>
      </c>
      <c r="D61" s="25">
        <v>453</v>
      </c>
      <c r="E61" s="25">
        <v>81</v>
      </c>
      <c r="F61" s="25">
        <v>0</v>
      </c>
      <c r="G61" s="25">
        <v>1</v>
      </c>
      <c r="H61" s="25">
        <v>1</v>
      </c>
      <c r="I61" s="25">
        <v>0</v>
      </c>
      <c r="J61" s="25">
        <v>0</v>
      </c>
      <c r="K61" s="25">
        <v>0</v>
      </c>
      <c r="L61" s="25">
        <v>104</v>
      </c>
      <c r="M61" s="25">
        <v>0</v>
      </c>
    </row>
    <row r="62" spans="1:13" s="15" customFormat="1" ht="12.75">
      <c r="A62" s="14" t="s">
        <v>64</v>
      </c>
      <c r="B62" s="14" t="s">
        <v>66</v>
      </c>
      <c r="C62" s="24">
        <f t="shared" si="0"/>
        <v>443</v>
      </c>
      <c r="D62" s="25">
        <v>346</v>
      </c>
      <c r="E62" s="25">
        <v>60</v>
      </c>
      <c r="F62" s="25">
        <v>0</v>
      </c>
      <c r="G62" s="25">
        <v>0</v>
      </c>
      <c r="H62" s="25">
        <v>1</v>
      </c>
      <c r="I62" s="25">
        <v>0</v>
      </c>
      <c r="J62" s="25">
        <v>0</v>
      </c>
      <c r="K62" s="25">
        <v>18</v>
      </c>
      <c r="L62" s="25">
        <v>18</v>
      </c>
      <c r="M62" s="25">
        <v>0</v>
      </c>
    </row>
    <row r="63" spans="1:13" ht="12.75">
      <c r="A63" s="17" t="s">
        <v>64</v>
      </c>
      <c r="B63" s="17" t="s">
        <v>67</v>
      </c>
      <c r="C63" s="8">
        <f t="shared" si="0"/>
        <v>157</v>
      </c>
      <c r="D63" s="11">
        <v>58</v>
      </c>
      <c r="E63" s="11">
        <v>15</v>
      </c>
      <c r="F63" s="11">
        <v>0</v>
      </c>
      <c r="G63" s="11">
        <v>1</v>
      </c>
      <c r="H63" s="11">
        <v>2</v>
      </c>
      <c r="I63" s="11">
        <v>0</v>
      </c>
      <c r="J63" s="11">
        <v>0</v>
      </c>
      <c r="K63" s="11">
        <v>6</v>
      </c>
      <c r="L63" s="11">
        <v>75</v>
      </c>
      <c r="M63" s="11">
        <v>0</v>
      </c>
    </row>
    <row r="64" spans="1:13" ht="12.75">
      <c r="A64" s="17" t="s">
        <v>64</v>
      </c>
      <c r="B64" s="17" t="s">
        <v>68</v>
      </c>
      <c r="C64" s="8">
        <f t="shared" si="0"/>
        <v>125</v>
      </c>
      <c r="D64" s="11">
        <v>76</v>
      </c>
      <c r="E64" s="11">
        <v>9</v>
      </c>
      <c r="F64" s="11">
        <v>0</v>
      </c>
      <c r="G64" s="11">
        <v>1</v>
      </c>
      <c r="H64" s="11">
        <v>1</v>
      </c>
      <c r="I64" s="11">
        <v>0</v>
      </c>
      <c r="J64" s="11">
        <v>0</v>
      </c>
      <c r="K64" s="11">
        <v>9</v>
      </c>
      <c r="L64" s="11">
        <v>29</v>
      </c>
      <c r="M64" s="11">
        <v>0</v>
      </c>
    </row>
    <row r="65" spans="1:13" s="15" customFormat="1" ht="12.75">
      <c r="A65" s="14" t="s">
        <v>64</v>
      </c>
      <c r="B65" s="14" t="s">
        <v>69</v>
      </c>
      <c r="C65" s="24">
        <f t="shared" si="0"/>
        <v>365</v>
      </c>
      <c r="D65" s="25">
        <v>198</v>
      </c>
      <c r="E65" s="25">
        <v>35</v>
      </c>
      <c r="F65" s="25">
        <v>0</v>
      </c>
      <c r="G65" s="25">
        <v>0</v>
      </c>
      <c r="H65" s="25">
        <v>2</v>
      </c>
      <c r="I65" s="25">
        <v>0</v>
      </c>
      <c r="J65" s="25">
        <v>0</v>
      </c>
      <c r="K65" s="25">
        <v>15</v>
      </c>
      <c r="L65" s="25">
        <v>115</v>
      </c>
      <c r="M65" s="25">
        <v>0</v>
      </c>
    </row>
    <row r="66" spans="1:13" s="15" customFormat="1" ht="12.75">
      <c r="A66" s="14" t="s">
        <v>64</v>
      </c>
      <c r="B66" s="14" t="s">
        <v>18</v>
      </c>
      <c r="C66" s="24">
        <f t="shared" si="0"/>
        <v>3323</v>
      </c>
      <c r="D66" s="25">
        <v>2744</v>
      </c>
      <c r="E66" s="25">
        <v>322</v>
      </c>
      <c r="F66" s="25">
        <v>30</v>
      </c>
      <c r="G66" s="25">
        <v>1</v>
      </c>
      <c r="H66" s="25">
        <v>1</v>
      </c>
      <c r="I66" s="25">
        <v>0</v>
      </c>
      <c r="J66" s="25">
        <v>0</v>
      </c>
      <c r="K66" s="25">
        <v>93</v>
      </c>
      <c r="L66" s="25">
        <v>131</v>
      </c>
      <c r="M66" s="25">
        <v>1</v>
      </c>
    </row>
    <row r="67" spans="1:13" s="15" customFormat="1" ht="12.75">
      <c r="A67" s="14" t="s">
        <v>64</v>
      </c>
      <c r="B67" s="14" t="s">
        <v>70</v>
      </c>
      <c r="C67" s="8">
        <f t="shared" si="0"/>
        <v>3054</v>
      </c>
      <c r="D67" s="11">
        <v>2221</v>
      </c>
      <c r="E67" s="11">
        <v>465</v>
      </c>
      <c r="F67" s="11">
        <v>42</v>
      </c>
      <c r="G67" s="11">
        <v>1</v>
      </c>
      <c r="H67" s="11">
        <v>1</v>
      </c>
      <c r="I67" s="11">
        <v>0</v>
      </c>
      <c r="J67" s="11">
        <v>0</v>
      </c>
      <c r="K67" s="11">
        <v>80</v>
      </c>
      <c r="L67" s="11">
        <v>244</v>
      </c>
      <c r="M67" s="11">
        <v>0</v>
      </c>
    </row>
    <row r="68" spans="1:13" s="15" customFormat="1" ht="12.75">
      <c r="A68" s="14" t="s">
        <v>64</v>
      </c>
      <c r="B68" s="14" t="s">
        <v>71</v>
      </c>
      <c r="C68" s="24">
        <f t="shared" si="0"/>
        <v>5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5</v>
      </c>
      <c r="M68" s="25">
        <v>0</v>
      </c>
    </row>
    <row r="69" spans="1:13" s="15" customFormat="1" ht="12.75">
      <c r="A69" s="14" t="s">
        <v>64</v>
      </c>
      <c r="B69" s="14" t="s">
        <v>72</v>
      </c>
      <c r="C69" s="24">
        <f t="shared" si="0"/>
        <v>1292</v>
      </c>
      <c r="D69" s="25">
        <v>1061</v>
      </c>
      <c r="E69" s="25">
        <v>75</v>
      </c>
      <c r="F69" s="25">
        <v>10</v>
      </c>
      <c r="G69" s="25">
        <v>0</v>
      </c>
      <c r="H69" s="25">
        <v>1</v>
      </c>
      <c r="I69" s="25">
        <v>0</v>
      </c>
      <c r="J69" s="25">
        <v>0</v>
      </c>
      <c r="K69" s="25">
        <v>54</v>
      </c>
      <c r="L69" s="25">
        <v>91</v>
      </c>
      <c r="M69" s="25">
        <v>0</v>
      </c>
    </row>
    <row r="70" spans="1:13" s="18" customFormat="1" ht="12.75">
      <c r="A70" s="16" t="s">
        <v>73</v>
      </c>
      <c r="B70" s="17"/>
      <c r="C70" s="26">
        <f t="shared" si="0"/>
        <v>9404</v>
      </c>
      <c r="D70" s="27">
        <f>+D61+D62+D63+D64+D65+D66+D67+D68+D69</f>
        <v>7157</v>
      </c>
      <c r="E70" s="27">
        <f aca="true" t="shared" si="12" ref="E70:M70">+E61+E62+E63+E64+E65+E66+E67+E68+E69</f>
        <v>1062</v>
      </c>
      <c r="F70" s="27">
        <f t="shared" si="12"/>
        <v>82</v>
      </c>
      <c r="G70" s="27">
        <f t="shared" si="12"/>
        <v>5</v>
      </c>
      <c r="H70" s="27">
        <f t="shared" si="12"/>
        <v>10</v>
      </c>
      <c r="I70" s="27">
        <f t="shared" si="12"/>
        <v>0</v>
      </c>
      <c r="J70" s="27">
        <f t="shared" si="12"/>
        <v>0</v>
      </c>
      <c r="K70" s="27">
        <f t="shared" si="12"/>
        <v>275</v>
      </c>
      <c r="L70" s="27">
        <f t="shared" si="12"/>
        <v>812</v>
      </c>
      <c r="M70" s="27">
        <f t="shared" si="12"/>
        <v>1</v>
      </c>
    </row>
    <row r="71" spans="1:13" s="15" customFormat="1" ht="12.75">
      <c r="A71" s="14" t="s">
        <v>74</v>
      </c>
      <c r="B71" s="14" t="s">
        <v>75</v>
      </c>
      <c r="C71" s="24">
        <f aca="true" t="shared" si="13" ref="C71:C95">SUM(D71:M71)</f>
        <v>459</v>
      </c>
      <c r="D71" s="25">
        <v>284</v>
      </c>
      <c r="E71" s="25">
        <v>28</v>
      </c>
      <c r="F71" s="25">
        <v>2</v>
      </c>
      <c r="G71" s="25">
        <v>1</v>
      </c>
      <c r="H71" s="25">
        <v>1</v>
      </c>
      <c r="I71" s="25">
        <v>0</v>
      </c>
      <c r="J71" s="25">
        <v>0</v>
      </c>
      <c r="K71" s="25">
        <v>18</v>
      </c>
      <c r="L71" s="25">
        <v>124</v>
      </c>
      <c r="M71" s="25">
        <v>1</v>
      </c>
    </row>
    <row r="72" spans="1:13" ht="12.75">
      <c r="A72" s="17" t="s">
        <v>74</v>
      </c>
      <c r="B72" s="17" t="s">
        <v>76</v>
      </c>
      <c r="C72" s="8">
        <f t="shared" si="13"/>
        <v>277</v>
      </c>
      <c r="D72" s="11">
        <v>152</v>
      </c>
      <c r="E72" s="11">
        <v>30</v>
      </c>
      <c r="F72" s="11">
        <v>0</v>
      </c>
      <c r="G72" s="11">
        <v>0</v>
      </c>
      <c r="H72" s="11">
        <v>1</v>
      </c>
      <c r="I72" s="11">
        <v>0</v>
      </c>
      <c r="J72" s="11">
        <v>0</v>
      </c>
      <c r="K72" s="11">
        <v>0</v>
      </c>
      <c r="L72" s="11">
        <v>94</v>
      </c>
      <c r="M72" s="11">
        <v>0</v>
      </c>
    </row>
    <row r="73" spans="1:13" s="15" customFormat="1" ht="12.75">
      <c r="A73" s="14" t="s">
        <v>74</v>
      </c>
      <c r="B73" s="14" t="s">
        <v>77</v>
      </c>
      <c r="C73" s="24">
        <f t="shared" si="13"/>
        <v>8352</v>
      </c>
      <c r="D73" s="25">
        <v>6769</v>
      </c>
      <c r="E73" s="25">
        <v>1209</v>
      </c>
      <c r="F73" s="25">
        <v>52</v>
      </c>
      <c r="G73" s="25">
        <v>0</v>
      </c>
      <c r="H73" s="25">
        <v>1</v>
      </c>
      <c r="I73" s="25">
        <v>0</v>
      </c>
      <c r="J73" s="25">
        <v>0</v>
      </c>
      <c r="K73" s="25">
        <v>0</v>
      </c>
      <c r="L73" s="25">
        <v>321</v>
      </c>
      <c r="M73" s="25">
        <v>0</v>
      </c>
    </row>
    <row r="74" spans="1:13" s="15" customFormat="1" ht="12.75">
      <c r="A74" s="14" t="s">
        <v>74</v>
      </c>
      <c r="B74" s="14" t="s">
        <v>21</v>
      </c>
      <c r="C74" s="24">
        <f t="shared" si="13"/>
        <v>474</v>
      </c>
      <c r="D74" s="25">
        <v>393</v>
      </c>
      <c r="E74" s="25">
        <v>59</v>
      </c>
      <c r="F74" s="25">
        <v>1</v>
      </c>
      <c r="G74" s="25">
        <v>1</v>
      </c>
      <c r="H74" s="25">
        <v>4</v>
      </c>
      <c r="I74" s="25">
        <v>0</v>
      </c>
      <c r="J74" s="25">
        <v>0</v>
      </c>
      <c r="K74" s="25">
        <v>0</v>
      </c>
      <c r="L74" s="25">
        <v>15</v>
      </c>
      <c r="M74" s="25">
        <v>1</v>
      </c>
    </row>
    <row r="75" spans="1:13" s="15" customFormat="1" ht="12.75">
      <c r="A75" s="14" t="s">
        <v>74</v>
      </c>
      <c r="B75" s="14" t="s">
        <v>66</v>
      </c>
      <c r="C75" s="24">
        <f t="shared" si="13"/>
        <v>14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14</v>
      </c>
      <c r="M75" s="25">
        <v>0</v>
      </c>
    </row>
    <row r="76" spans="1:13" s="15" customFormat="1" ht="12.75">
      <c r="A76" s="14" t="s">
        <v>74</v>
      </c>
      <c r="B76" s="14" t="s">
        <v>78</v>
      </c>
      <c r="C76" s="24">
        <f t="shared" si="13"/>
        <v>35</v>
      </c>
      <c r="D76" s="25">
        <v>0</v>
      </c>
      <c r="E76" s="25">
        <v>2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33</v>
      </c>
      <c r="M76" s="25">
        <v>0</v>
      </c>
    </row>
    <row r="77" spans="1:13" s="15" customFormat="1" ht="12.75">
      <c r="A77" s="14" t="s">
        <v>74</v>
      </c>
      <c r="B77" s="14" t="s">
        <v>19</v>
      </c>
      <c r="C77" s="24">
        <f t="shared" si="13"/>
        <v>1200</v>
      </c>
      <c r="D77" s="25">
        <v>991</v>
      </c>
      <c r="E77" s="25">
        <v>160</v>
      </c>
      <c r="F77" s="25">
        <v>1</v>
      </c>
      <c r="G77" s="25">
        <v>0</v>
      </c>
      <c r="H77" s="25">
        <v>1</v>
      </c>
      <c r="I77" s="25">
        <v>0</v>
      </c>
      <c r="J77" s="25">
        <v>0</v>
      </c>
      <c r="K77" s="25">
        <v>30</v>
      </c>
      <c r="L77" s="25">
        <v>17</v>
      </c>
      <c r="M77" s="25">
        <v>0</v>
      </c>
    </row>
    <row r="78" spans="1:13" s="15" customFormat="1" ht="12.75">
      <c r="A78" s="14" t="s">
        <v>74</v>
      </c>
      <c r="B78" s="20" t="s">
        <v>26</v>
      </c>
      <c r="C78" s="24">
        <f t="shared" si="13"/>
        <v>1</v>
      </c>
      <c r="D78" s="25">
        <v>0</v>
      </c>
      <c r="E78" s="25">
        <v>0</v>
      </c>
      <c r="F78" s="25">
        <v>1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</row>
    <row r="79" spans="1:13" s="18" customFormat="1" ht="12.75">
      <c r="A79" s="16" t="s">
        <v>79</v>
      </c>
      <c r="B79" s="17"/>
      <c r="C79" s="26">
        <f t="shared" si="13"/>
        <v>10812</v>
      </c>
      <c r="D79" s="27">
        <f>+D71+D72+D73+D74+D75+D76+D77+D78</f>
        <v>8589</v>
      </c>
      <c r="E79" s="27">
        <f aca="true" t="shared" si="14" ref="E79:M79">+E71+E72+E73+E74+E75+E76+E77+E78</f>
        <v>1488</v>
      </c>
      <c r="F79" s="27">
        <f t="shared" si="14"/>
        <v>57</v>
      </c>
      <c r="G79" s="27">
        <f t="shared" si="14"/>
        <v>2</v>
      </c>
      <c r="H79" s="27">
        <f t="shared" si="14"/>
        <v>8</v>
      </c>
      <c r="I79" s="27">
        <f t="shared" si="14"/>
        <v>0</v>
      </c>
      <c r="J79" s="27">
        <f t="shared" si="14"/>
        <v>0</v>
      </c>
      <c r="K79" s="27">
        <f t="shared" si="14"/>
        <v>48</v>
      </c>
      <c r="L79" s="27">
        <f t="shared" si="14"/>
        <v>618</v>
      </c>
      <c r="M79" s="27">
        <f t="shared" si="14"/>
        <v>2</v>
      </c>
    </row>
    <row r="80" spans="1:13" s="15" customFormat="1" ht="12.75">
      <c r="A80" s="14" t="s">
        <v>80</v>
      </c>
      <c r="B80" s="14" t="s">
        <v>71</v>
      </c>
      <c r="C80" s="24">
        <f t="shared" si="13"/>
        <v>261</v>
      </c>
      <c r="D80" s="25">
        <v>78</v>
      </c>
      <c r="E80" s="25">
        <v>38</v>
      </c>
      <c r="F80" s="25">
        <v>0</v>
      </c>
      <c r="G80" s="25">
        <v>0</v>
      </c>
      <c r="H80" s="25">
        <v>2</v>
      </c>
      <c r="I80" s="25">
        <v>0</v>
      </c>
      <c r="J80" s="25">
        <v>0</v>
      </c>
      <c r="K80" s="25">
        <v>0</v>
      </c>
      <c r="L80" s="25">
        <v>143</v>
      </c>
      <c r="M80" s="25">
        <v>0</v>
      </c>
    </row>
    <row r="81" spans="1:13" s="15" customFormat="1" ht="12.75">
      <c r="A81" s="14" t="s">
        <v>80</v>
      </c>
      <c r="B81" s="14" t="s">
        <v>43</v>
      </c>
      <c r="C81" s="24">
        <f t="shared" si="13"/>
        <v>1954</v>
      </c>
      <c r="D81" s="25">
        <v>1535</v>
      </c>
      <c r="E81" s="25">
        <v>397</v>
      </c>
      <c r="F81" s="25">
        <v>0</v>
      </c>
      <c r="G81" s="25">
        <v>0</v>
      </c>
      <c r="H81" s="25">
        <v>1</v>
      </c>
      <c r="I81" s="25">
        <v>0</v>
      </c>
      <c r="J81" s="25">
        <v>0</v>
      </c>
      <c r="K81" s="25">
        <v>0</v>
      </c>
      <c r="L81" s="25">
        <v>21</v>
      </c>
      <c r="M81" s="25">
        <v>0</v>
      </c>
    </row>
    <row r="82" spans="1:13" s="15" customFormat="1" ht="12.75">
      <c r="A82" s="14" t="s">
        <v>80</v>
      </c>
      <c r="B82" s="14" t="s">
        <v>66</v>
      </c>
      <c r="C82" s="24">
        <f t="shared" si="13"/>
        <v>69</v>
      </c>
      <c r="D82" s="25">
        <v>16</v>
      </c>
      <c r="E82" s="25">
        <v>3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3</v>
      </c>
      <c r="L82" s="25">
        <v>47</v>
      </c>
      <c r="M82" s="25">
        <v>0</v>
      </c>
    </row>
    <row r="83" spans="1:13" s="15" customFormat="1" ht="12.75">
      <c r="A83" s="14" t="s">
        <v>80</v>
      </c>
      <c r="B83" s="14" t="s">
        <v>38</v>
      </c>
      <c r="C83" s="24">
        <f t="shared" si="13"/>
        <v>803</v>
      </c>
      <c r="D83" s="25">
        <v>604</v>
      </c>
      <c r="E83" s="25">
        <v>128</v>
      </c>
      <c r="F83" s="25">
        <v>0</v>
      </c>
      <c r="G83" s="25">
        <v>1</v>
      </c>
      <c r="H83" s="25">
        <v>1</v>
      </c>
      <c r="I83" s="25">
        <v>0</v>
      </c>
      <c r="J83" s="25">
        <v>0</v>
      </c>
      <c r="K83" s="25">
        <v>0</v>
      </c>
      <c r="L83" s="25">
        <v>53</v>
      </c>
      <c r="M83" s="25">
        <v>16</v>
      </c>
    </row>
    <row r="84" spans="1:13" s="15" customFormat="1" ht="12.75">
      <c r="A84" s="14" t="s">
        <v>80</v>
      </c>
      <c r="B84" s="14" t="s">
        <v>78</v>
      </c>
      <c r="C84" s="24">
        <f t="shared" si="13"/>
        <v>4820</v>
      </c>
      <c r="D84" s="25">
        <v>3665</v>
      </c>
      <c r="E84" s="25">
        <v>672</v>
      </c>
      <c r="F84" s="25">
        <v>1</v>
      </c>
      <c r="G84" s="25">
        <v>0</v>
      </c>
      <c r="H84" s="25">
        <v>4</v>
      </c>
      <c r="I84" s="25">
        <v>0</v>
      </c>
      <c r="J84" s="25">
        <v>0</v>
      </c>
      <c r="K84" s="25">
        <v>0</v>
      </c>
      <c r="L84" s="25">
        <v>478</v>
      </c>
      <c r="M84" s="25">
        <v>0</v>
      </c>
    </row>
    <row r="85" spans="1:13" s="18" customFormat="1" ht="12.75">
      <c r="A85" s="16" t="s">
        <v>81</v>
      </c>
      <c r="B85" s="17"/>
      <c r="C85" s="26">
        <f t="shared" si="13"/>
        <v>7907</v>
      </c>
      <c r="D85" s="27">
        <f>+D80+D81+D82+D83+D84</f>
        <v>5898</v>
      </c>
      <c r="E85" s="27">
        <f aca="true" t="shared" si="15" ref="E85:M85">+E80+E81+E82+E83+E84</f>
        <v>1238</v>
      </c>
      <c r="F85" s="27">
        <f t="shared" si="15"/>
        <v>1</v>
      </c>
      <c r="G85" s="27">
        <f t="shared" si="15"/>
        <v>1</v>
      </c>
      <c r="H85" s="27">
        <f t="shared" si="15"/>
        <v>8</v>
      </c>
      <c r="I85" s="27">
        <f t="shared" si="15"/>
        <v>0</v>
      </c>
      <c r="J85" s="27">
        <f t="shared" si="15"/>
        <v>0</v>
      </c>
      <c r="K85" s="27">
        <f t="shared" si="15"/>
        <v>3</v>
      </c>
      <c r="L85" s="27">
        <f t="shared" si="15"/>
        <v>742</v>
      </c>
      <c r="M85" s="27">
        <f t="shared" si="15"/>
        <v>16</v>
      </c>
    </row>
    <row r="86" spans="1:13" ht="12.75">
      <c r="A86" s="17" t="s">
        <v>82</v>
      </c>
      <c r="B86" s="17" t="s">
        <v>24</v>
      </c>
      <c r="C86" s="8">
        <f t="shared" si="13"/>
        <v>85</v>
      </c>
      <c r="D86" s="11">
        <v>0</v>
      </c>
      <c r="E86" s="11">
        <v>2</v>
      </c>
      <c r="F86" s="11">
        <v>0</v>
      </c>
      <c r="G86" s="11">
        <v>0</v>
      </c>
      <c r="H86" s="11">
        <v>1</v>
      </c>
      <c r="I86" s="11">
        <v>0</v>
      </c>
      <c r="J86" s="11">
        <v>0</v>
      </c>
      <c r="K86" s="11">
        <v>0</v>
      </c>
      <c r="L86" s="11">
        <v>82</v>
      </c>
      <c r="M86" s="11">
        <v>0</v>
      </c>
    </row>
    <row r="87" spans="1:13" s="15" customFormat="1" ht="12.75">
      <c r="A87" s="14" t="s">
        <v>82</v>
      </c>
      <c r="B87" s="14" t="s">
        <v>83</v>
      </c>
      <c r="C87" s="24">
        <f t="shared" si="13"/>
        <v>418</v>
      </c>
      <c r="D87" s="25">
        <v>186</v>
      </c>
      <c r="E87" s="25">
        <v>2</v>
      </c>
      <c r="F87" s="25">
        <v>0</v>
      </c>
      <c r="G87" s="25">
        <v>2</v>
      </c>
      <c r="H87" s="25">
        <v>2</v>
      </c>
      <c r="I87" s="25">
        <v>0</v>
      </c>
      <c r="J87" s="25">
        <v>0</v>
      </c>
      <c r="K87" s="25">
        <v>0</v>
      </c>
      <c r="L87" s="25">
        <v>226</v>
      </c>
      <c r="M87" s="25">
        <v>0</v>
      </c>
    </row>
    <row r="88" spans="1:13" s="15" customFormat="1" ht="12.75">
      <c r="A88" s="14" t="s">
        <v>82</v>
      </c>
      <c r="B88" s="14" t="s">
        <v>19</v>
      </c>
      <c r="C88" s="24">
        <f t="shared" si="13"/>
        <v>2804</v>
      </c>
      <c r="D88" s="25">
        <v>2425</v>
      </c>
      <c r="E88" s="25">
        <v>291</v>
      </c>
      <c r="F88" s="25">
        <v>4</v>
      </c>
      <c r="G88" s="25">
        <v>0</v>
      </c>
      <c r="H88" s="25">
        <v>1</v>
      </c>
      <c r="I88" s="25">
        <v>0</v>
      </c>
      <c r="J88" s="25">
        <v>0</v>
      </c>
      <c r="K88" s="25">
        <v>58</v>
      </c>
      <c r="L88" s="25">
        <v>25</v>
      </c>
      <c r="M88" s="25">
        <v>0</v>
      </c>
    </row>
    <row r="89" spans="1:13" s="15" customFormat="1" ht="12.75">
      <c r="A89" s="14" t="s">
        <v>82</v>
      </c>
      <c r="B89" s="14" t="s">
        <v>84</v>
      </c>
      <c r="C89" s="24">
        <f t="shared" si="13"/>
        <v>4412</v>
      </c>
      <c r="D89" s="25">
        <v>3243</v>
      </c>
      <c r="E89" s="25">
        <v>671</v>
      </c>
      <c r="F89" s="25">
        <v>48</v>
      </c>
      <c r="G89" s="25">
        <v>0</v>
      </c>
      <c r="H89" s="25">
        <v>1</v>
      </c>
      <c r="I89" s="25">
        <v>0</v>
      </c>
      <c r="J89" s="25">
        <v>0</v>
      </c>
      <c r="K89" s="25">
        <v>0</v>
      </c>
      <c r="L89" s="25">
        <v>449</v>
      </c>
      <c r="M89" s="25">
        <v>0</v>
      </c>
    </row>
    <row r="90" spans="1:13" s="15" customFormat="1" ht="12.75">
      <c r="A90" s="14" t="s">
        <v>82</v>
      </c>
      <c r="B90" s="14" t="s">
        <v>85</v>
      </c>
      <c r="C90" s="24">
        <f t="shared" si="13"/>
        <v>1052</v>
      </c>
      <c r="D90" s="25">
        <v>864</v>
      </c>
      <c r="E90" s="25">
        <v>142</v>
      </c>
      <c r="F90" s="25">
        <v>1</v>
      </c>
      <c r="G90" s="25">
        <v>0</v>
      </c>
      <c r="H90" s="25">
        <v>1</v>
      </c>
      <c r="I90" s="25">
        <v>0</v>
      </c>
      <c r="J90" s="25">
        <v>0</v>
      </c>
      <c r="K90" s="25">
        <v>0</v>
      </c>
      <c r="L90" s="25">
        <v>44</v>
      </c>
      <c r="M90" s="25">
        <v>0</v>
      </c>
    </row>
    <row r="91" spans="1:13" s="15" customFormat="1" ht="12.75">
      <c r="A91" s="14" t="s">
        <v>82</v>
      </c>
      <c r="B91" s="20" t="s">
        <v>86</v>
      </c>
      <c r="C91" s="24">
        <f t="shared" si="13"/>
        <v>1349</v>
      </c>
      <c r="D91" s="25">
        <v>1194</v>
      </c>
      <c r="E91" s="25">
        <v>116</v>
      </c>
      <c r="F91" s="25">
        <v>25</v>
      </c>
      <c r="G91" s="25">
        <v>1</v>
      </c>
      <c r="H91" s="25">
        <v>1</v>
      </c>
      <c r="I91" s="25">
        <v>0</v>
      </c>
      <c r="J91" s="25">
        <v>0</v>
      </c>
      <c r="K91" s="25">
        <v>12</v>
      </c>
      <c r="L91" s="25">
        <v>0</v>
      </c>
      <c r="M91" s="25">
        <v>0</v>
      </c>
    </row>
    <row r="92" spans="1:13" s="15" customFormat="1" ht="12.75">
      <c r="A92" s="14" t="s">
        <v>82</v>
      </c>
      <c r="B92" s="14" t="s">
        <v>87</v>
      </c>
      <c r="C92" s="24">
        <f t="shared" si="13"/>
        <v>1324</v>
      </c>
      <c r="D92" s="25">
        <v>1165</v>
      </c>
      <c r="E92" s="25">
        <v>118</v>
      </c>
      <c r="F92" s="25">
        <v>28</v>
      </c>
      <c r="G92" s="25">
        <v>1</v>
      </c>
      <c r="H92" s="25">
        <v>1</v>
      </c>
      <c r="I92" s="25">
        <v>0</v>
      </c>
      <c r="J92" s="25">
        <v>0</v>
      </c>
      <c r="K92" s="25">
        <v>11</v>
      </c>
      <c r="L92" s="25">
        <v>0</v>
      </c>
      <c r="M92" s="25">
        <v>0</v>
      </c>
    </row>
    <row r="93" spans="1:13" s="18" customFormat="1" ht="12.75">
      <c r="A93" s="16" t="s">
        <v>88</v>
      </c>
      <c r="C93" s="26">
        <f t="shared" si="13"/>
        <v>11444</v>
      </c>
      <c r="D93" s="23">
        <f>+D86+D87+D88+D89+D90+D91+D92</f>
        <v>9077</v>
      </c>
      <c r="E93" s="23">
        <f aca="true" t="shared" si="16" ref="E93:M93">+E86+E87+E88+E89+E90+E91+E92</f>
        <v>1342</v>
      </c>
      <c r="F93" s="23">
        <f t="shared" si="16"/>
        <v>106</v>
      </c>
      <c r="G93" s="23">
        <f t="shared" si="16"/>
        <v>4</v>
      </c>
      <c r="H93" s="23">
        <f t="shared" si="16"/>
        <v>8</v>
      </c>
      <c r="I93" s="23">
        <f t="shared" si="16"/>
        <v>0</v>
      </c>
      <c r="J93" s="23">
        <f t="shared" si="16"/>
        <v>0</v>
      </c>
      <c r="K93" s="23">
        <f t="shared" si="16"/>
        <v>81</v>
      </c>
      <c r="L93" s="23">
        <f t="shared" si="16"/>
        <v>826</v>
      </c>
      <c r="M93" s="23">
        <f t="shared" si="16"/>
        <v>0</v>
      </c>
    </row>
    <row r="94" spans="1:13" ht="12.75">
      <c r="A94" s="18"/>
      <c r="B94" s="18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4" s="18" customFormat="1" ht="12.75">
      <c r="A95" s="16" t="s">
        <v>89</v>
      </c>
      <c r="C95" s="26">
        <f t="shared" si="13"/>
        <v>184502</v>
      </c>
      <c r="D95" s="23">
        <f aca="true" t="shared" si="17" ref="D95:M95">+D9+D14+D31+D41+D44+D46+D47+D49+D55+D56+D58+D77+D88</f>
        <v>164468</v>
      </c>
      <c r="E95" s="23">
        <f t="shared" si="17"/>
        <v>17585</v>
      </c>
      <c r="F95" s="23">
        <f t="shared" si="17"/>
        <v>370</v>
      </c>
      <c r="G95" s="23">
        <f t="shared" si="17"/>
        <v>0</v>
      </c>
      <c r="H95" s="23">
        <f t="shared" si="17"/>
        <v>23</v>
      </c>
      <c r="I95" s="23">
        <f t="shared" si="17"/>
        <v>0</v>
      </c>
      <c r="J95" s="23">
        <f t="shared" si="17"/>
        <v>0</v>
      </c>
      <c r="K95" s="23">
        <f t="shared" si="17"/>
        <v>1439</v>
      </c>
      <c r="L95" s="23">
        <f t="shared" si="17"/>
        <v>617</v>
      </c>
      <c r="M95" s="23">
        <f t="shared" si="17"/>
        <v>0</v>
      </c>
      <c r="N95" s="19"/>
    </row>
    <row r="96" spans="1:13" s="18" customFormat="1" ht="12.75">
      <c r="A96" s="16" t="s">
        <v>90</v>
      </c>
      <c r="C96" s="28">
        <f aca="true" t="shared" si="18" ref="C96:M96">+C98-C95-C97</f>
        <v>102807</v>
      </c>
      <c r="D96" s="28">
        <f t="shared" si="18"/>
        <v>85007</v>
      </c>
      <c r="E96" s="28">
        <f t="shared" si="18"/>
        <v>10432</v>
      </c>
      <c r="F96" s="28">
        <f t="shared" si="18"/>
        <v>737</v>
      </c>
      <c r="G96" s="28">
        <f t="shared" si="18"/>
        <v>21</v>
      </c>
      <c r="H96" s="28">
        <f t="shared" si="18"/>
        <v>61</v>
      </c>
      <c r="I96" s="28">
        <f t="shared" si="18"/>
        <v>0</v>
      </c>
      <c r="J96" s="28">
        <f t="shared" si="18"/>
        <v>13</v>
      </c>
      <c r="K96" s="28">
        <f t="shared" si="18"/>
        <v>942</v>
      </c>
      <c r="L96" s="28">
        <f t="shared" si="18"/>
        <v>5267</v>
      </c>
      <c r="M96" s="28">
        <f t="shared" si="18"/>
        <v>327</v>
      </c>
    </row>
    <row r="97" spans="1:13" s="18" customFormat="1" ht="12.75">
      <c r="A97" s="16" t="s">
        <v>91</v>
      </c>
      <c r="C97" s="23">
        <f aca="true" t="shared" si="19" ref="C97:M97">+C16+C27+C59+C78</f>
        <v>21</v>
      </c>
      <c r="D97" s="23">
        <f t="shared" si="19"/>
        <v>0</v>
      </c>
      <c r="E97" s="23">
        <f t="shared" si="19"/>
        <v>4</v>
      </c>
      <c r="F97" s="23">
        <f t="shared" si="19"/>
        <v>17</v>
      </c>
      <c r="G97" s="23">
        <f t="shared" si="19"/>
        <v>0</v>
      </c>
      <c r="H97" s="23">
        <f t="shared" si="19"/>
        <v>0</v>
      </c>
      <c r="I97" s="23">
        <f t="shared" si="19"/>
        <v>0</v>
      </c>
      <c r="J97" s="23">
        <f t="shared" si="19"/>
        <v>0</v>
      </c>
      <c r="K97" s="23">
        <f t="shared" si="19"/>
        <v>0</v>
      </c>
      <c r="L97" s="23">
        <f t="shared" si="19"/>
        <v>0</v>
      </c>
      <c r="M97" s="23">
        <f t="shared" si="19"/>
        <v>0</v>
      </c>
    </row>
    <row r="98" spans="1:14" s="18" customFormat="1" ht="12.75">
      <c r="A98" s="16" t="s">
        <v>92</v>
      </c>
      <c r="C98" s="26">
        <f>SUM(D98:M98)</f>
        <v>287330</v>
      </c>
      <c r="D98" s="23">
        <f aca="true" t="shared" si="20" ref="D98:M98">+D12+D17+D19+D23+D28+D35+D42+D48+D50+D52+D60+D70+D79+D85+D93</f>
        <v>249475</v>
      </c>
      <c r="E98" s="23">
        <f t="shared" si="20"/>
        <v>28021</v>
      </c>
      <c r="F98" s="23">
        <f t="shared" si="20"/>
        <v>1124</v>
      </c>
      <c r="G98" s="23">
        <f t="shared" si="20"/>
        <v>21</v>
      </c>
      <c r="H98" s="23">
        <f t="shared" si="20"/>
        <v>84</v>
      </c>
      <c r="I98" s="23">
        <f t="shared" si="20"/>
        <v>0</v>
      </c>
      <c r="J98" s="23">
        <f t="shared" si="20"/>
        <v>13</v>
      </c>
      <c r="K98" s="23">
        <f t="shared" si="20"/>
        <v>2381</v>
      </c>
      <c r="L98" s="23">
        <f t="shared" si="20"/>
        <v>5884</v>
      </c>
      <c r="M98" s="23">
        <f t="shared" si="20"/>
        <v>327</v>
      </c>
      <c r="N98" s="19"/>
    </row>
    <row r="99" spans="3:13" ht="12.7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3:13" ht="12.7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3:13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16" t="s">
        <v>95</v>
      </c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3:13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3:13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5:12" ht="12.75">
      <c r="E106" s="6"/>
      <c r="L106" s="6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2012-12-11T20:32:14Z</cp:lastPrinted>
  <dcterms:created xsi:type="dcterms:W3CDTF">2012-12-10T19:48:42Z</dcterms:created>
  <dcterms:modified xsi:type="dcterms:W3CDTF">2015-12-28T18:39:33Z</dcterms:modified>
  <cp:category/>
  <cp:version/>
  <cp:contentType/>
  <cp:contentStatus/>
</cp:coreProperties>
</file>